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cionlineorg-my.sharepoint.com/personal/kboes_ccionline_org/Documents/MailChimp &amp; Website/Website Content, Backups/2026 Web Uploads/"/>
    </mc:Choice>
  </mc:AlternateContent>
  <xr:revisionPtr revIDLastSave="10" documentId="11_ECF742F4F5E63DADECB4D14346B5263459CB7560" xr6:coauthVersionLast="47" xr6:coauthVersionMax="47" xr10:uidLastSave="{35F8426F-35F3-43B2-8673-8AA15E1100F0}"/>
  <bookViews>
    <workbookView xWindow="-110" yWindow="-110" windowWidth="38620" windowHeight="21100" tabRatio="500" xr2:uid="{00000000-000D-0000-FFFF-FFFF00000000}"/>
  </bookViews>
  <sheets>
    <sheet name="2027 Distributions by County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76" i="1" l="1"/>
  <c r="D75" i="1"/>
  <c r="B75" i="1"/>
  <c r="B74" i="1"/>
  <c r="B73" i="1"/>
  <c r="B72" i="1"/>
  <c r="B71" i="1"/>
  <c r="B70" i="1"/>
  <c r="B69" i="1"/>
  <c r="B68" i="1"/>
  <c r="B67" i="1"/>
  <c r="D66" i="1"/>
  <c r="B66" i="1"/>
  <c r="B65" i="1"/>
  <c r="D64" i="1"/>
  <c r="B64" i="1"/>
  <c r="B63" i="1"/>
  <c r="B62" i="1"/>
  <c r="B61" i="1"/>
  <c r="B60" i="1"/>
  <c r="B59" i="1"/>
  <c r="D58" i="1"/>
  <c r="B58" i="1"/>
  <c r="D57" i="1"/>
  <c r="B57" i="1"/>
  <c r="B56" i="1"/>
  <c r="B55" i="1"/>
  <c r="B54" i="1"/>
  <c r="B53" i="1"/>
  <c r="D52" i="1"/>
  <c r="B52" i="1"/>
  <c r="D51" i="1"/>
  <c r="B51" i="1"/>
  <c r="D50" i="1"/>
  <c r="B50" i="1"/>
  <c r="B49" i="1"/>
  <c r="D48" i="1"/>
  <c r="B48" i="1"/>
  <c r="B47" i="1"/>
  <c r="D46" i="1"/>
  <c r="B46" i="1"/>
  <c r="B45" i="1"/>
  <c r="B44" i="1"/>
  <c r="D43" i="1"/>
  <c r="B43" i="1"/>
  <c r="B42" i="1"/>
  <c r="B41" i="1"/>
  <c r="B40" i="1"/>
  <c r="B39" i="1"/>
  <c r="B38" i="1"/>
  <c r="B37" i="1"/>
  <c r="B36" i="1"/>
  <c r="B35" i="1"/>
  <c r="B34" i="1"/>
  <c r="D33" i="1"/>
  <c r="B33" i="1"/>
  <c r="B32" i="1"/>
  <c r="D31" i="1"/>
  <c r="B31" i="1"/>
  <c r="B30" i="1"/>
  <c r="B29" i="1"/>
  <c r="B28" i="1"/>
  <c r="B27" i="1"/>
  <c r="B26" i="1"/>
  <c r="B25" i="1"/>
  <c r="B24" i="1"/>
  <c r="B23" i="1"/>
  <c r="B22" i="1"/>
  <c r="D21" i="1"/>
  <c r="B21" i="1"/>
  <c r="B20" i="1"/>
  <c r="B19" i="1"/>
  <c r="B18" i="1"/>
  <c r="D17" i="1"/>
  <c r="B17" i="1"/>
  <c r="D16" i="1"/>
  <c r="B16" i="1"/>
  <c r="D15" i="1"/>
  <c r="B15" i="1"/>
  <c r="H11" i="1"/>
  <c r="G11" i="1"/>
  <c r="E11" i="1"/>
  <c r="F11" i="1" s="1"/>
  <c r="H9" i="1"/>
  <c r="F9" i="1"/>
  <c r="B9" i="1"/>
  <c r="H8" i="1"/>
  <c r="B8" i="1" s="1"/>
  <c r="F8" i="1"/>
  <c r="H7" i="1"/>
  <c r="F7" i="1"/>
  <c r="B7" i="1"/>
  <c r="H6" i="1"/>
  <c r="F6" i="1"/>
  <c r="B6" i="1" s="1"/>
  <c r="B11" i="1" l="1"/>
  <c r="F2" i="1" s="1"/>
  <c r="F14" i="1" s="1"/>
  <c r="F76" i="1" l="1"/>
  <c r="H76" i="1" s="1"/>
  <c r="F67" i="1"/>
  <c r="H67" i="1" s="1"/>
  <c r="F66" i="1"/>
  <c r="H66" i="1" s="1"/>
  <c r="F65" i="1"/>
  <c r="H65" i="1" s="1"/>
  <c r="F64" i="1"/>
  <c r="H64" i="1" s="1"/>
  <c r="F63" i="1"/>
  <c r="H63" i="1" s="1"/>
  <c r="F62" i="1"/>
  <c r="H62" i="1" s="1"/>
  <c r="F61" i="1"/>
  <c r="H61" i="1" s="1"/>
  <c r="F60" i="1"/>
  <c r="H60" i="1" s="1"/>
  <c r="F33" i="1"/>
  <c r="H33" i="1" s="1"/>
  <c r="F32" i="1"/>
  <c r="H32" i="1" s="1"/>
  <c r="F30" i="1"/>
  <c r="H30" i="1" s="1"/>
  <c r="F29" i="1"/>
  <c r="H29" i="1" s="1"/>
  <c r="F28" i="1"/>
  <c r="H28" i="1" s="1"/>
  <c r="F26" i="1"/>
  <c r="H26" i="1" s="1"/>
  <c r="F18" i="1"/>
  <c r="H18" i="1" s="1"/>
  <c r="F59" i="1"/>
  <c r="H59" i="1" s="1"/>
  <c r="F58" i="1"/>
  <c r="H58" i="1" s="1"/>
  <c r="F57" i="1"/>
  <c r="H57" i="1" s="1"/>
  <c r="F56" i="1"/>
  <c r="H56" i="1" s="1"/>
  <c r="F55" i="1"/>
  <c r="H55" i="1" s="1"/>
  <c r="F54" i="1"/>
  <c r="H54" i="1" s="1"/>
  <c r="F53" i="1"/>
  <c r="H53" i="1" s="1"/>
  <c r="F52" i="1"/>
  <c r="H52" i="1" s="1"/>
  <c r="F51" i="1"/>
  <c r="H51" i="1" s="1"/>
  <c r="F50" i="1"/>
  <c r="H50" i="1" s="1"/>
  <c r="F49" i="1"/>
  <c r="H49" i="1" s="1"/>
  <c r="F48" i="1"/>
  <c r="H48" i="1" s="1"/>
  <c r="F47" i="1"/>
  <c r="H47" i="1" s="1"/>
  <c r="F46" i="1"/>
  <c r="H46" i="1" s="1"/>
  <c r="F45" i="1"/>
  <c r="H45" i="1" s="1"/>
  <c r="F44" i="1"/>
  <c r="H44" i="1" s="1"/>
  <c r="F43" i="1"/>
  <c r="H43" i="1" s="1"/>
  <c r="F42" i="1"/>
  <c r="H42" i="1" s="1"/>
  <c r="F41" i="1"/>
  <c r="H41" i="1" s="1"/>
  <c r="F40" i="1"/>
  <c r="H40" i="1" s="1"/>
  <c r="F39" i="1"/>
  <c r="H39" i="1" s="1"/>
  <c r="F38" i="1"/>
  <c r="H38" i="1" s="1"/>
  <c r="F37" i="1"/>
  <c r="H37" i="1" s="1"/>
  <c r="F36" i="1"/>
  <c r="H36" i="1" s="1"/>
  <c r="F35" i="1"/>
  <c r="H35" i="1" s="1"/>
  <c r="F34" i="1"/>
  <c r="H34" i="1" s="1"/>
  <c r="F31" i="1"/>
  <c r="H31" i="1" s="1"/>
  <c r="F19" i="1"/>
  <c r="H19" i="1" s="1"/>
  <c r="F17" i="1"/>
  <c r="H17" i="1" s="1"/>
  <c r="F74" i="1"/>
  <c r="H74" i="1" s="1"/>
  <c r="F73" i="1"/>
  <c r="H73" i="1" s="1"/>
  <c r="F72" i="1"/>
  <c r="H72" i="1" s="1"/>
  <c r="F27" i="1"/>
  <c r="H27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F75" i="1"/>
  <c r="H75" i="1" s="1"/>
  <c r="F71" i="1"/>
  <c r="H71" i="1" s="1"/>
  <c r="F70" i="1"/>
  <c r="H70" i="1" s="1"/>
  <c r="F69" i="1"/>
  <c r="H69" i="1" s="1"/>
  <c r="F68" i="1"/>
  <c r="H68" i="1" s="1"/>
  <c r="F16" i="1"/>
  <c r="H16" i="1" s="1"/>
  <c r="F15" i="1"/>
  <c r="H15" i="1" s="1"/>
  <c r="H14" i="1"/>
</calcChain>
</file>

<file path=xl/sharedStrings.xml><?xml version="1.0" encoding="utf-8"?>
<sst xmlns="http://schemas.openxmlformats.org/spreadsheetml/2006/main" count="88" uniqueCount="86">
  <si>
    <t>Calendar Year 2027 Projected County HUTF Distributions:</t>
  </si>
  <si>
    <t>These projections include revenues from SB 09-108 (FASTER)</t>
  </si>
  <si>
    <t>JAN 27 - DEC 27</t>
  </si>
  <si>
    <t>SFY26</t>
  </si>
  <si>
    <t>6 months of SFY26</t>
  </si>
  <si>
    <t>SFY27</t>
  </si>
  <si>
    <t>6 months of SFY27</t>
  </si>
  <si>
    <t>First Stream</t>
  </si>
  <si>
    <t>first stream</t>
  </si>
  <si>
    <t>Second Stream</t>
  </si>
  <si>
    <t>second stream</t>
  </si>
  <si>
    <t>FASTER</t>
  </si>
  <si>
    <t>Retail Delivery Fee</t>
  </si>
  <si>
    <t>retail delivery fee</t>
  </si>
  <si>
    <t>Total</t>
  </si>
  <si>
    <t>County</t>
  </si>
  <si>
    <t>First Tier Distribution</t>
  </si>
  <si>
    <t>First Tier Distribution Percentage</t>
  </si>
  <si>
    <t>Second Tier Distribution</t>
  </si>
  <si>
    <t>Second Tier Distribution Percentage</t>
  </si>
  <si>
    <t>Third Tier Distribution</t>
  </si>
  <si>
    <t>Third Tier Distribution Percentage</t>
  </si>
  <si>
    <t>Total Allocation</t>
  </si>
  <si>
    <t>Total Distribution</t>
  </si>
  <si>
    <t>ADAMS</t>
  </si>
  <si>
    <t>ALAMOSA</t>
  </si>
  <si>
    <t>ARAPAHOE</t>
  </si>
  <si>
    <t>ARCHULETA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</si>
  <si>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</si>
  <si>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</si>
  <si>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</si>
  <si>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</si>
  <si>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</si>
  <si>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</si>
  <si>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</si>
  <si>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</si>
  <si>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</si>
  <si>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</si>
  <si>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</si>
  <si>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DOLORES</t>
  </si>
  <si>
    <t xml:space="preserve">DOUGLAS </t>
  </si>
  <si>
    <t>EAGLE</t>
  </si>
  <si>
    <t>EL PASO</t>
  </si>
  <si>
    <t>ELBERT</t>
  </si>
  <si>
    <t>FREMONT</t>
  </si>
  <si>
    <t>GARFIELD</t>
  </si>
  <si>
    <t>GILPIN</t>
  </si>
  <si>
    <t>GRAND</t>
  </si>
  <si>
    <t>GUNNISON</t>
  </si>
  <si>
    <t>HINSDALE</t>
  </si>
  <si>
    <t>HUERFANO</t>
  </si>
  <si>
    <t>JACKSON</t>
  </si>
  <si>
    <t>JEFFERSON</t>
  </si>
  <si>
    <t>KIOWA</t>
  </si>
  <si>
    <t>KIT CARSON</t>
  </si>
  <si>
    <t>LA PLATA</t>
  </si>
  <si>
    <t>LAKE</t>
  </si>
  <si>
    <t>LARIMER</t>
  </si>
  <si>
    <t>LAS ANIMAS</t>
  </si>
  <si>
    <t>LINCOLN</t>
  </si>
  <si>
    <t>LOGAN</t>
  </si>
  <si>
    <t>MESA</t>
  </si>
  <si>
    <t>MINERAL</t>
  </si>
  <si>
    <t>MOFFAT</t>
  </si>
  <si>
    <t>MONTEZUMA</t>
  </si>
  <si>
    <t>MONTROSE</t>
  </si>
  <si>
    <t>MORGAN</t>
  </si>
  <si>
    <t>OTERO</t>
  </si>
  <si>
    <t>OURAY</t>
  </si>
  <si>
    <t>PARK</t>
  </si>
  <si>
    <t>PHILLIPS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</si>
  <si>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</si>
  <si>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</si>
  <si>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</si>
  <si>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</si>
  <si>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</si>
  <si>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</si>
  <si>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</si>
  <si>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</si>
  <si>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</si>
  <si>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</si>
  <si>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</si>
  <si>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</si>
  <si>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WASHINGTON</t>
  </si>
  <si>
    <t>WELD</t>
  </si>
  <si>
    <t>YUMA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</si>
</sst>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\$#,##0_);[Red]&quot;($&quot;#,##0\)"/>
    <numFmt numFmtId="166" formatCode="_(\$* #,##0.00_);_(\$* \(#,##0.00\);_(\$* \-??_);_(@_)"/>
    <numFmt numFmtId="167" formatCode="\$#,##0"/>
  </numFmts>
  <fonts count="11" x14ac:knownFonts="1">
    <font>
      <sz val="11"/>
      <color theme="1"/>
      <name val="Aptos Narrow"/>
      <family val="2"/>
      <charset val="1"/>
    </font>
    <font>
      <sz val="11"/>
      <color rgb="FF000000"/>
      <name val="Aptos Narrow"/>
      <family val="2"/>
      <charset val="1"/>
    </font>
    <font>
      <sz val="11"/>
      <color theme="1"/>
      <name val="Trebuchet MS"/>
      <family val="2"/>
      <charset val="1"/>
    </font>
    <font>
      <b/>
      <sz val="11"/>
      <color theme="1"/>
      <name val="Trebuchet MS"/>
      <family val="2"/>
      <charset val="1"/>
    </font>
    <font>
      <sz val="11"/>
      <name val="Trebuchet MS"/>
      <family val="2"/>
      <charset val="1"/>
    </font>
    <font>
      <b/>
      <sz val="11"/>
      <name val="Trebuchet MS"/>
      <family val="2"/>
      <charset val="1"/>
    </font>
    <font>
      <i/>
      <u/>
      <sz val="11"/>
      <name val="Trebuchet MS"/>
      <family val="2"/>
      <charset val="1"/>
    </font>
    <font>
      <sz val="11"/>
      <color rgb="FF0000FF"/>
      <name val="Trebuchet MS"/>
      <family val="2"/>
      <charset val="1"/>
    </font>
    <font>
      <sz val="11"/>
      <color rgb="FF333333"/>
      <name val="Trebuchet MS"/>
      <family val="2"/>
      <charset val="1"/>
    </font>
    <font>
      <i/>
      <sz val="11"/>
      <name val="Trebuchet MS"/>
      <family val="2"/>
      <charset val="1"/>
    </font>
    <font>
      <sz val="11"/>
      <color rgb="FF000000"/>
      <name val="Trebuchet M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40" fontId="5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5" xfId="0" applyFont="1" applyBorder="1" applyAlignment="1">
      <alignment horizontal="right"/>
    </xf>
    <xf numFmtId="40" fontId="7" fillId="2" borderId="0" xfId="0" applyNumberFormat="1" applyFont="1" applyFill="1"/>
    <xf numFmtId="3" fontId="8" fillId="0" borderId="0" xfId="0" applyNumberFormat="1" applyFont="1" applyAlignment="1">
      <alignment wrapText="1"/>
    </xf>
    <xf numFmtId="0" fontId="4" fillId="0" borderId="0" xfId="0" applyFont="1"/>
    <xf numFmtId="166" fontId="4" fillId="0" borderId="0" xfId="0" applyNumberFormat="1" applyFont="1"/>
    <xf numFmtId="166" fontId="4" fillId="0" borderId="6" xfId="0" applyNumberFormat="1" applyFont="1" applyBorder="1"/>
    <xf numFmtId="167" fontId="3" fillId="0" borderId="0" xfId="0" applyNumberFormat="1" applyFont="1" applyAlignment="1">
      <alignment horizontal="center" wrapText="1"/>
    </xf>
    <xf numFmtId="167" fontId="2" fillId="0" borderId="0" xfId="0" applyNumberFormat="1" applyFont="1" applyAlignment="1">
      <alignment wrapText="1"/>
    </xf>
    <xf numFmtId="167" fontId="2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right"/>
    </xf>
    <xf numFmtId="40" fontId="4" fillId="3" borderId="8" xfId="0" applyNumberFormat="1" applyFont="1" applyFill="1" applyBorder="1"/>
    <xf numFmtId="40" fontId="4" fillId="0" borderId="9" xfId="0" applyNumberFormat="1" applyFont="1" applyBorder="1"/>
    <xf numFmtId="0" fontId="4" fillId="0" borderId="9" xfId="0" applyFont="1" applyBorder="1"/>
    <xf numFmtId="166" fontId="5" fillId="0" borderId="9" xfId="0" applyNumberFormat="1" applyFont="1" applyBorder="1"/>
    <xf numFmtId="166" fontId="5" fillId="3" borderId="9" xfId="0" applyNumberFormat="1" applyFont="1" applyFill="1" applyBorder="1"/>
    <xf numFmtId="166" fontId="5" fillId="3" borderId="10" xfId="0" applyNumberFormat="1" applyFont="1" applyFill="1" applyBorder="1"/>
    <xf numFmtId="40" fontId="9" fillId="0" borderId="0" xfId="0" applyNumberFormat="1" applyFont="1" applyAlignment="1">
      <alignment horizontal="right"/>
    </xf>
    <xf numFmtId="4" fontId="10" fillId="0" borderId="0" xfId="0" applyNumberFormat="1" applyFont="1"/>
    <xf numFmtId="0" fontId="3" fillId="0" borderId="0" xfId="0" applyFont="1" applyAlignment="1">
      <alignment wrapText="1"/>
    </xf>
    <xf numFmtId="0" fontId="3" fillId="0" borderId="11" xfId="0" applyFont="1" applyBorder="1" applyAlignment="1">
      <alignment horizontal="center" wrapText="1"/>
    </xf>
    <xf numFmtId="164" fontId="3" fillId="0" borderId="11" xfId="0" applyNumberFormat="1" applyFont="1" applyBorder="1" applyAlignment="1">
      <alignment horizontal="center" wrapText="1"/>
    </xf>
    <xf numFmtId="167" fontId="3" fillId="0" borderId="12" xfId="0" applyNumberFormat="1" applyFont="1" applyBorder="1" applyAlignment="1">
      <alignment wrapText="1"/>
    </xf>
    <xf numFmtId="167" fontId="3" fillId="0" borderId="12" xfId="0" applyNumberFormat="1" applyFont="1" applyBorder="1" applyAlignment="1">
      <alignment horizontal="center" wrapText="1"/>
    </xf>
    <xf numFmtId="167" fontId="3" fillId="0" borderId="13" xfId="0" applyNumberFormat="1" applyFont="1" applyBorder="1" applyAlignment="1">
      <alignment horizontal="center" wrapText="1"/>
    </xf>
    <xf numFmtId="164" fontId="3" fillId="0" borderId="13" xfId="0" applyNumberFormat="1" applyFont="1" applyBorder="1" applyAlignment="1">
      <alignment horizontal="center" wrapText="1"/>
    </xf>
    <xf numFmtId="39" fontId="4" fillId="0" borderId="0" xfId="0" applyNumberFormat="1" applyFont="1"/>
    <xf numFmtId="164" fontId="2" fillId="0" borderId="11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19050</xdr:rowOff>
    </xdr:from>
    <xdr:to>
      <xdr:col>1</xdr:col>
      <xdr:colOff>485344</xdr:colOff>
      <xdr:row>3</xdr:row>
      <xdr:rowOff>126999</xdr:rowOff>
    </xdr:to>
    <xdr:pic>
      <xdr:nvPicPr>
        <xdr:cNvPr id="3" name="Picture 2" descr="The image depicts the logo of Colorado Counties, Inc., featuring a mountain silhouette against a serene background.&#10;&#10;AI-generated content may be incorrect.">
          <a:extLst>
            <a:ext uri="{FF2B5EF4-FFF2-40B4-BE49-F238E27FC236}">
              <a16:creationId xmlns:a16="http://schemas.microsoft.com/office/drawing/2014/main" id="{C040886D-7238-AD88-76FD-527A97EF6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19050"/>
          <a:ext cx="2117295" cy="660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zoomScaleNormal="100" workbookViewId="0">
      <selection activeCell="J19" sqref="J19"/>
    </sheetView>
  </sheetViews>
  <sheetFormatPr defaultColWidth="9.1796875" defaultRowHeight="14.5" x14ac:dyDescent="0.35"/>
  <cols>
    <col min="1" max="1" width="24.453125" style="1" customWidth="1"/>
    <col min="2" max="6" width="20" style="2" customWidth="1"/>
    <col min="7" max="7" width="20" style="3" customWidth="1"/>
    <col min="8" max="8" width="22.1796875" style="2" customWidth="1"/>
    <col min="9" max="9" width="15.6328125" style="2" customWidth="1"/>
    <col min="10" max="10" width="19.453125" style="1" customWidth="1"/>
    <col min="11" max="11" width="22.6328125" style="1" customWidth="1"/>
    <col min="12" max="12" width="9.1796875" style="1"/>
    <col min="13" max="13" width="17.6328125" style="1" customWidth="1"/>
    <col min="14" max="14" width="18.6328125" style="1" customWidth="1"/>
    <col min="15" max="15" width="22.1796875" style="1" customWidth="1"/>
    <col min="16" max="16" width="18.6328125" style="1" customWidth="1"/>
    <col min="17" max="17" width="22.1796875" style="1" customWidth="1"/>
    <col min="18" max="16384" width="9.1796875" style="1"/>
  </cols>
  <sheetData>
    <row r="1" spans="1:9" ht="15" customHeight="1" x14ac:dyDescent="0.35"/>
    <row r="2" spans="1:9" ht="15" customHeight="1" x14ac:dyDescent="0.35">
      <c r="E2" s="4" t="s">
        <v>0</v>
      </c>
      <c r="F2" s="5">
        <f>B11</f>
        <v>248715368.01000947</v>
      </c>
    </row>
    <row r="3" spans="1:9" ht="13.5" customHeight="1" x14ac:dyDescent="0.35">
      <c r="D3" s="6" t="s">
        <v>1</v>
      </c>
    </row>
    <row r="4" spans="1:9" ht="15" customHeight="1" x14ac:dyDescent="0.35">
      <c r="B4" s="1"/>
      <c r="C4" s="1"/>
      <c r="D4" s="1"/>
      <c r="E4" s="1"/>
      <c r="F4" s="1"/>
      <c r="G4" s="1"/>
      <c r="H4" s="1"/>
    </row>
    <row r="5" spans="1:9" s="14" customFormat="1" ht="16.5" customHeight="1" x14ac:dyDescent="0.35">
      <c r="A5" s="7"/>
      <c r="B5" s="8" t="s">
        <v>2</v>
      </c>
      <c r="C5" s="9"/>
      <c r="D5" s="9"/>
      <c r="E5" s="10" t="s">
        <v>3</v>
      </c>
      <c r="F5" s="11" t="s">
        <v>4</v>
      </c>
      <c r="G5" s="10" t="s">
        <v>5</v>
      </c>
      <c r="H5" s="12" t="s">
        <v>6</v>
      </c>
      <c r="I5" s="13"/>
    </row>
    <row r="6" spans="1:9" s="22" customFormat="1" ht="15" customHeight="1" x14ac:dyDescent="0.35">
      <c r="A6" s="15" t="s">
        <v>7</v>
      </c>
      <c r="B6" s="16">
        <f>F6+H6</f>
        <v>43490185.274384201</v>
      </c>
      <c r="C6" s="17"/>
      <c r="D6" s="18" t="s">
        <v>8</v>
      </c>
      <c r="E6" s="19">
        <v>44310135.768600002</v>
      </c>
      <c r="F6" s="19">
        <f>E6/2</f>
        <v>22155067.884300001</v>
      </c>
      <c r="G6" s="17">
        <v>42670234.780168399</v>
      </c>
      <c r="H6" s="20">
        <f>G6/2</f>
        <v>21335117.3900842</v>
      </c>
      <c r="I6" s="21"/>
    </row>
    <row r="7" spans="1:9" ht="15" customHeight="1" x14ac:dyDescent="0.35">
      <c r="A7" s="15" t="s">
        <v>9</v>
      </c>
      <c r="B7" s="16">
        <f>F7+H7</f>
        <v>148045329.33527648</v>
      </c>
      <c r="C7" s="17"/>
      <c r="D7" s="18" t="s">
        <v>10</v>
      </c>
      <c r="E7" s="19">
        <v>146113276.56639999</v>
      </c>
      <c r="F7" s="19">
        <f>E7/2</f>
        <v>73056638.283199996</v>
      </c>
      <c r="G7" s="17">
        <v>149977382.10415301</v>
      </c>
      <c r="H7" s="20">
        <f>G7/2</f>
        <v>74988691.052076504</v>
      </c>
      <c r="I7" s="23"/>
    </row>
    <row r="8" spans="1:9" ht="15" customHeight="1" x14ac:dyDescent="0.35">
      <c r="A8" s="15" t="s">
        <v>11</v>
      </c>
      <c r="B8" s="16">
        <f>F8+H8</f>
        <v>48455330.718920052</v>
      </c>
      <c r="C8" s="17"/>
      <c r="D8" s="18" t="s">
        <v>11</v>
      </c>
      <c r="E8" s="19">
        <v>48243231.633000001</v>
      </c>
      <c r="F8" s="19">
        <f>E8/2</f>
        <v>24121615.816500001</v>
      </c>
      <c r="G8" s="17">
        <v>48667429.804840103</v>
      </c>
      <c r="H8" s="20">
        <f>G8/2</f>
        <v>24333714.902420051</v>
      </c>
      <c r="I8" s="23"/>
    </row>
    <row r="9" spans="1:9" ht="15" customHeight="1" x14ac:dyDescent="0.35">
      <c r="A9" s="15" t="s">
        <v>12</v>
      </c>
      <c r="B9" s="16">
        <f>F9+H9</f>
        <v>8724522.6814287305</v>
      </c>
      <c r="C9" s="17"/>
      <c r="D9" s="18" t="s">
        <v>13</v>
      </c>
      <c r="E9" s="19">
        <v>8167190.2323000003</v>
      </c>
      <c r="F9" s="19">
        <f>E9/2</f>
        <v>4083595.1161500001</v>
      </c>
      <c r="G9" s="17">
        <v>9281855.1305574607</v>
      </c>
      <c r="H9" s="20">
        <f>G9/2</f>
        <v>4640927.5652787304</v>
      </c>
      <c r="I9" s="23"/>
    </row>
    <row r="10" spans="1:9" ht="13.5" customHeight="1" x14ac:dyDescent="0.35">
      <c r="A10" s="15"/>
      <c r="B10" s="16"/>
      <c r="C10" s="17"/>
      <c r="D10" s="18"/>
      <c r="E10" s="19"/>
      <c r="F10" s="19"/>
      <c r="G10" s="19"/>
      <c r="H10" s="20"/>
      <c r="I10" s="23"/>
    </row>
    <row r="11" spans="1:9" ht="15" customHeight="1" x14ac:dyDescent="0.35">
      <c r="A11" s="24" t="s">
        <v>14</v>
      </c>
      <c r="B11" s="25">
        <f>SUM(B6:B10)</f>
        <v>248715368.01000947</v>
      </c>
      <c r="C11" s="26"/>
      <c r="D11" s="27" t="s">
        <v>14</v>
      </c>
      <c r="E11" s="28">
        <f>SUM(E6:E10)</f>
        <v>246833834.20030001</v>
      </c>
      <c r="F11" s="29">
        <f>E11/2</f>
        <v>123416917.10015</v>
      </c>
      <c r="G11" s="28">
        <f>SUM(G6:G10)</f>
        <v>250596901.81971893</v>
      </c>
      <c r="H11" s="30">
        <f>SUM(H6:H10)</f>
        <v>125298450.90985946</v>
      </c>
      <c r="I11" s="23"/>
    </row>
    <row r="12" spans="1:9" ht="13.5" customHeight="1" x14ac:dyDescent="0.35">
      <c r="A12" s="18"/>
      <c r="B12" s="31"/>
      <c r="C12" s="18"/>
      <c r="D12" s="18"/>
      <c r="E12" s="19"/>
      <c r="F12" s="32"/>
      <c r="G12" s="19"/>
      <c r="H12" s="32"/>
      <c r="I12" s="23"/>
    </row>
    <row r="13" spans="1:9" ht="45" customHeight="1" x14ac:dyDescent="0.35">
      <c r="A13" s="33" t="s">
        <v>15</v>
      </c>
      <c r="B13" s="13" t="s">
        <v>16</v>
      </c>
      <c r="C13" s="34" t="s">
        <v>17</v>
      </c>
      <c r="D13" s="13" t="s">
        <v>18</v>
      </c>
      <c r="E13" s="34" t="s">
        <v>19</v>
      </c>
      <c r="F13" s="13" t="s">
        <v>20</v>
      </c>
      <c r="G13" s="35" t="s">
        <v>21</v>
      </c>
      <c r="H13" s="13" t="s">
        <v>22</v>
      </c>
      <c r="I13" s="23"/>
    </row>
    <row r="14" spans="1:9" ht="15" customHeight="1" x14ac:dyDescent="0.35">
      <c r="A14" s="36" t="s">
        <v>23</v>
      </c>
      <c r="B14" s="37">
        <v>69700000</v>
      </c>
      <c r="C14" s="38"/>
      <c r="D14" s="37">
        <v>17000000</v>
      </c>
      <c r="E14" s="38"/>
      <c r="F14" s="37">
        <f>F2-B14-D14</f>
        <v>162015368.01000947</v>
      </c>
      <c r="G14" s="39"/>
      <c r="H14" s="37">
        <f t="shared" ref="H14:H45" si="0">B14+D14+F14</f>
        <v>248715368.01000947</v>
      </c>
      <c r="I14" s="23"/>
    </row>
    <row r="15" spans="1:9" ht="13.5" customHeight="1" x14ac:dyDescent="0.35">
      <c r="A15" s="40" t="s">
        <v>24</v>
      </c>
      <c r="B15" s="23">
        <f t="shared" ref="B15:B46" si="1">$B$14*C15</f>
        <v>2281768.9000000004</v>
      </c>
      <c r="C15" s="41">
        <v>3.2737000000000002E-2</v>
      </c>
      <c r="D15" s="23">
        <f>E15*$D$14</f>
        <v>1627206</v>
      </c>
      <c r="E15" s="41">
        <v>9.5717999999999998E-2</v>
      </c>
      <c r="F15" s="23">
        <f t="shared" ref="F15:F46" si="2">$F$14*G15</f>
        <v>7299756.5633136379</v>
      </c>
      <c r="G15" s="41">
        <v>4.5055951499999997E-2</v>
      </c>
      <c r="H15" s="23">
        <f t="shared" si="0"/>
        <v>11208731.463313639</v>
      </c>
      <c r="I15" s="23"/>
    </row>
    <row r="16" spans="1:9" ht="13.5" customHeight="1" x14ac:dyDescent="0.35">
      <c r="A16" s="40" t="s">
        <v>25</v>
      </c>
      <c r="B16" s="23">
        <f t="shared" si="1"/>
        <v>720558.6</v>
      </c>
      <c r="C16" s="41">
        <v>1.0338E-2</v>
      </c>
      <c r="D16" s="23">
        <f>E16*$D$14</f>
        <v>197166</v>
      </c>
      <c r="E16" s="41">
        <v>1.1598000000000001E-2</v>
      </c>
      <c r="F16" s="23">
        <f t="shared" si="2"/>
        <v>1473955.7752596815</v>
      </c>
      <c r="G16" s="41">
        <v>9.0976293999999996E-3</v>
      </c>
      <c r="H16" s="23">
        <f t="shared" si="0"/>
        <v>2391680.3752596816</v>
      </c>
      <c r="I16" s="23"/>
    </row>
    <row r="17" spans="1:9" ht="13.5" customHeight="1" x14ac:dyDescent="0.35">
      <c r="A17" s="40" t="s">
        <v>26</v>
      </c>
      <c r="B17" s="23">
        <f t="shared" si="1"/>
        <v>2342129.1</v>
      </c>
      <c r="C17" s="41">
        <v>3.3603000000000001E-2</v>
      </c>
      <c r="D17" s="23">
        <f>E17*$D$14</f>
        <v>2151520</v>
      </c>
      <c r="E17" s="41">
        <v>0.12656000000000001</v>
      </c>
      <c r="F17" s="23">
        <f t="shared" si="2"/>
        <v>5442352.5197684104</v>
      </c>
      <c r="G17" s="41">
        <v>3.3591582000000002E-2</v>
      </c>
      <c r="H17" s="23">
        <f t="shared" si="0"/>
        <v>9936001.6197684109</v>
      </c>
      <c r="I17" s="23"/>
    </row>
    <row r="18" spans="1:9" ht="13.5" customHeight="1" x14ac:dyDescent="0.35">
      <c r="A18" s="40" t="s">
        <v>27</v>
      </c>
      <c r="B18" s="23">
        <f t="shared" si="1"/>
        <v>751435.70000000007</v>
      </c>
      <c r="C18" s="41">
        <v>1.0781000000000001E-2</v>
      </c>
      <c r="E18" s="41"/>
      <c r="F18" s="23">
        <f t="shared" si="2"/>
        <v>1801915.2057370385</v>
      </c>
      <c r="G18" s="41">
        <v>1.1121878300000001E-2</v>
      </c>
      <c r="H18" s="23">
        <f t="shared" si="0"/>
        <v>2553350.9057370387</v>
      </c>
      <c r="I18" s="23"/>
    </row>
    <row r="19" spans="1:9" ht="13.5" customHeight="1" x14ac:dyDescent="0.35">
      <c r="A19" s="40" t="s">
        <v>28</v>
      </c>
      <c r="B19" s="23">
        <f t="shared" si="1"/>
        <v>1082859.2</v>
      </c>
      <c r="C19" s="41">
        <v>1.5535999999999999E-2</v>
      </c>
      <c r="E19" s="41"/>
      <c r="F19" s="23">
        <f t="shared" si="2"/>
        <v>1850930.4278887261</v>
      </c>
      <c r="G19" s="41">
        <v>1.1424412700000001E-2</v>
      </c>
      <c r="H19" s="23">
        <f t="shared" si="0"/>
        <v>2933789.6278887261</v>
      </c>
      <c r="I19" s="23"/>
    </row>
    <row r="20" spans="1:9" ht="13.5" customHeight="1" x14ac:dyDescent="0.35">
      <c r="A20" s="40" t="s">
        <v>29</v>
      </c>
      <c r="B20" s="23">
        <f t="shared" si="1"/>
        <v>541917.5</v>
      </c>
      <c r="C20" s="41">
        <v>7.7749999999999998E-3</v>
      </c>
      <c r="E20" s="41"/>
      <c r="F20" s="23">
        <f t="shared" si="2"/>
        <v>932539.38006623636</v>
      </c>
      <c r="G20" s="41">
        <v>5.7558699000000001E-3</v>
      </c>
      <c r="H20" s="23">
        <f t="shared" si="0"/>
        <v>1474456.8800662365</v>
      </c>
      <c r="I20" s="23"/>
    </row>
    <row r="21" spans="1:9" ht="13.5" customHeight="1" x14ac:dyDescent="0.35">
      <c r="A21" s="40" t="s">
        <v>30</v>
      </c>
      <c r="B21" s="23">
        <f t="shared" si="1"/>
        <v>1493252.7999999998</v>
      </c>
      <c r="C21" s="41">
        <v>2.1423999999999999E-2</v>
      </c>
      <c r="D21" s="23">
        <f>E21*$D$14</f>
        <v>1250707</v>
      </c>
      <c r="E21" s="41">
        <v>7.3570999999999998E-2</v>
      </c>
      <c r="F21" s="23">
        <f t="shared" si="2"/>
        <v>4145964.8425770057</v>
      </c>
      <c r="G21" s="41">
        <v>2.5589948000000001E-2</v>
      </c>
      <c r="H21" s="23">
        <f t="shared" si="0"/>
        <v>6889924.6425770056</v>
      </c>
      <c r="I21" s="23"/>
    </row>
    <row r="22" spans="1:9" ht="13.5" customHeight="1" x14ac:dyDescent="0.35">
      <c r="A22" s="40" t="s">
        <v>31</v>
      </c>
      <c r="B22" s="23">
        <f t="shared" si="1"/>
        <v>891044.8</v>
      </c>
      <c r="C22" s="41">
        <v>1.2784E-2</v>
      </c>
      <c r="E22" s="41"/>
      <c r="F22" s="23">
        <f t="shared" si="2"/>
        <v>1376595.8153552795</v>
      </c>
      <c r="G22" s="41">
        <v>8.4966989999999999E-3</v>
      </c>
      <c r="H22" s="23">
        <f t="shared" si="0"/>
        <v>2267640.6153552793</v>
      </c>
      <c r="I22" s="23"/>
    </row>
    <row r="23" spans="1:9" ht="13.5" customHeight="1" x14ac:dyDescent="0.35">
      <c r="A23" s="40" t="s">
        <v>32</v>
      </c>
      <c r="B23" s="23">
        <f t="shared" si="1"/>
        <v>583807.19999999995</v>
      </c>
      <c r="C23" s="41">
        <v>8.3759999999999998E-3</v>
      </c>
      <c r="E23" s="41"/>
      <c r="F23" s="23">
        <f t="shared" si="2"/>
        <v>1119335.6952794592</v>
      </c>
      <c r="G23" s="41">
        <v>6.9088242000000001E-3</v>
      </c>
      <c r="H23" s="23">
        <f t="shared" si="0"/>
        <v>1703142.8952794592</v>
      </c>
      <c r="I23" s="23"/>
    </row>
    <row r="24" spans="1:9" ht="13.5" customHeight="1" x14ac:dyDescent="0.35">
      <c r="A24" s="40" t="s">
        <v>33</v>
      </c>
      <c r="B24" s="23">
        <f t="shared" si="1"/>
        <v>393108</v>
      </c>
      <c r="C24" s="41">
        <v>5.64E-3</v>
      </c>
      <c r="E24" s="41"/>
      <c r="F24" s="23">
        <f t="shared" si="2"/>
        <v>727962.57487999741</v>
      </c>
      <c r="G24" s="41">
        <v>4.4931698999999999E-3</v>
      </c>
      <c r="H24" s="23">
        <f t="shared" si="0"/>
        <v>1121070.5748799974</v>
      </c>
      <c r="I24" s="23"/>
    </row>
    <row r="25" spans="1:9" ht="13.5" customHeight="1" x14ac:dyDescent="0.35">
      <c r="A25" s="40" t="s">
        <v>34</v>
      </c>
      <c r="B25" s="23">
        <f t="shared" si="1"/>
        <v>789422.2</v>
      </c>
      <c r="C25" s="41">
        <v>1.1325999999999999E-2</v>
      </c>
      <c r="E25" s="41"/>
      <c r="F25" s="23">
        <f t="shared" si="2"/>
        <v>1382667.9731313898</v>
      </c>
      <c r="G25" s="41">
        <v>8.5341779000000003E-3</v>
      </c>
      <c r="H25" s="23">
        <f t="shared" si="0"/>
        <v>2172090.1731313895</v>
      </c>
      <c r="I25" s="23"/>
    </row>
    <row r="26" spans="1:9" ht="13.5" customHeight="1" x14ac:dyDescent="0.35">
      <c r="A26" s="40" t="s">
        <v>35</v>
      </c>
      <c r="B26" s="23">
        <f t="shared" si="1"/>
        <v>1395812.2</v>
      </c>
      <c r="C26" s="41">
        <v>2.0025999999999999E-2</v>
      </c>
      <c r="E26" s="41"/>
      <c r="F26" s="23">
        <f t="shared" si="2"/>
        <v>3433720.2858337206</v>
      </c>
      <c r="G26" s="41">
        <v>2.1193793700000001E-2</v>
      </c>
      <c r="H26" s="23">
        <f t="shared" si="0"/>
        <v>4829532.4858337203</v>
      </c>
      <c r="I26" s="23"/>
    </row>
    <row r="27" spans="1:9" ht="13.5" customHeight="1" x14ac:dyDescent="0.35">
      <c r="A27" s="40" t="s">
        <v>36</v>
      </c>
      <c r="B27" s="23">
        <f t="shared" si="1"/>
        <v>296643.20000000001</v>
      </c>
      <c r="C27" s="41">
        <v>4.2560000000000002E-3</v>
      </c>
      <c r="E27" s="41"/>
      <c r="F27" s="23">
        <f t="shared" si="2"/>
        <v>540711.45012569695</v>
      </c>
      <c r="G27" s="41">
        <v>3.3374084000000002E-3</v>
      </c>
      <c r="H27" s="23">
        <f t="shared" si="0"/>
        <v>837354.65012569702</v>
      </c>
      <c r="I27" s="23"/>
    </row>
    <row r="28" spans="1:9" ht="13.5" customHeight="1" x14ac:dyDescent="0.35">
      <c r="A28" s="40" t="s">
        <v>37</v>
      </c>
      <c r="B28" s="23">
        <f t="shared" si="1"/>
        <v>528047.20000000007</v>
      </c>
      <c r="C28" s="41">
        <v>7.5760000000000003E-3</v>
      </c>
      <c r="E28" s="41"/>
      <c r="F28" s="23">
        <f t="shared" si="2"/>
        <v>946594.16463649424</v>
      </c>
      <c r="G28" s="41">
        <v>5.8426195999999996E-3</v>
      </c>
      <c r="H28" s="23">
        <f t="shared" si="0"/>
        <v>1474641.3646364943</v>
      </c>
      <c r="I28" s="23"/>
    </row>
    <row r="29" spans="1:9" ht="13.5" customHeight="1" x14ac:dyDescent="0.35">
      <c r="A29" s="40" t="s">
        <v>38</v>
      </c>
      <c r="B29" s="23">
        <f t="shared" si="1"/>
        <v>1094011.2000000002</v>
      </c>
      <c r="C29" s="41">
        <v>1.5696000000000002E-2</v>
      </c>
      <c r="E29" s="41"/>
      <c r="F29" s="23">
        <f t="shared" si="2"/>
        <v>2364133.871935328</v>
      </c>
      <c r="G29" s="41">
        <v>1.4592034699999999E-2</v>
      </c>
      <c r="H29" s="23">
        <f t="shared" si="0"/>
        <v>3458145.0719353282</v>
      </c>
      <c r="I29" s="23"/>
    </row>
    <row r="30" spans="1:9" ht="13.5" customHeight="1" x14ac:dyDescent="0.35">
      <c r="A30" s="40" t="s">
        <v>39</v>
      </c>
      <c r="B30" s="23">
        <f t="shared" si="1"/>
        <v>792628.4</v>
      </c>
      <c r="C30" s="41">
        <v>1.1372E-2</v>
      </c>
      <c r="E30" s="41"/>
      <c r="F30" s="23">
        <f t="shared" si="2"/>
        <v>1161962.7162766592</v>
      </c>
      <c r="G30" s="41">
        <v>7.1719289999999996E-3</v>
      </c>
      <c r="H30" s="23">
        <f t="shared" si="0"/>
        <v>1954591.1162766591</v>
      </c>
      <c r="I30" s="23"/>
    </row>
    <row r="31" spans="1:9" ht="13.5" customHeight="1" x14ac:dyDescent="0.35">
      <c r="A31" s="40" t="s">
        <v>40</v>
      </c>
      <c r="B31" s="23">
        <f t="shared" si="1"/>
        <v>1278995.0000000002</v>
      </c>
      <c r="C31" s="41">
        <v>1.8350000000000002E-2</v>
      </c>
      <c r="D31" s="23">
        <f>E31*$D$14</f>
        <v>597516</v>
      </c>
      <c r="E31" s="41">
        <v>3.5147999999999999E-2</v>
      </c>
      <c r="F31" s="23">
        <f t="shared" si="2"/>
        <v>9940042.7623500135</v>
      </c>
      <c r="G31" s="41">
        <v>6.13524685E-2</v>
      </c>
      <c r="H31" s="23">
        <f t="shared" si="0"/>
        <v>11816553.762350013</v>
      </c>
      <c r="I31" s="23"/>
    </row>
    <row r="32" spans="1:9" ht="13.5" customHeight="1" x14ac:dyDescent="0.35">
      <c r="A32" s="40" t="s">
        <v>41</v>
      </c>
      <c r="B32" s="23">
        <f t="shared" si="1"/>
        <v>906448.5</v>
      </c>
      <c r="C32" s="41">
        <v>1.3004999999999999E-2</v>
      </c>
      <c r="E32" s="41"/>
      <c r="F32" s="23">
        <f t="shared" si="2"/>
        <v>1972525.4242138318</v>
      </c>
      <c r="G32" s="41">
        <v>1.21749279E-2</v>
      </c>
      <c r="H32" s="23">
        <f t="shared" si="0"/>
        <v>2878973.9242138318</v>
      </c>
      <c r="I32" s="23"/>
    </row>
    <row r="33" spans="1:9" ht="13.5" customHeight="1" x14ac:dyDescent="0.35">
      <c r="A33" s="40" t="s">
        <v>42</v>
      </c>
      <c r="B33" s="23">
        <f t="shared" si="1"/>
        <v>2604479.9</v>
      </c>
      <c r="C33" s="41">
        <v>3.7366999999999997E-2</v>
      </c>
      <c r="D33" s="23">
        <f>E33*$D$14</f>
        <v>2219384</v>
      </c>
      <c r="E33" s="41">
        <v>0.130552</v>
      </c>
      <c r="F33" s="23">
        <f t="shared" si="2"/>
        <v>11353658.441234108</v>
      </c>
      <c r="G33" s="41">
        <v>7.0077663499999998E-2</v>
      </c>
      <c r="H33" s="23">
        <f t="shared" si="0"/>
        <v>16177522.341234108</v>
      </c>
      <c r="I33" s="23"/>
    </row>
    <row r="34" spans="1:9" ht="13.5" customHeight="1" x14ac:dyDescent="0.35">
      <c r="A34" s="40" t="s">
        <v>43</v>
      </c>
      <c r="B34" s="23">
        <f t="shared" si="1"/>
        <v>940531.8</v>
      </c>
      <c r="C34" s="41">
        <v>1.3494000000000001E-2</v>
      </c>
      <c r="E34" s="41"/>
      <c r="F34" s="23">
        <f t="shared" si="2"/>
        <v>2399162.8096143524</v>
      </c>
      <c r="G34" s="41">
        <v>1.48082422E-2</v>
      </c>
      <c r="H34" s="23">
        <f t="shared" si="0"/>
        <v>3339694.6096143527</v>
      </c>
      <c r="I34" s="23"/>
    </row>
    <row r="35" spans="1:9" ht="13.5" customHeight="1" x14ac:dyDescent="0.35">
      <c r="A35" s="40" t="s">
        <v>44</v>
      </c>
      <c r="B35" s="23">
        <f t="shared" si="1"/>
        <v>1042015</v>
      </c>
      <c r="C35" s="41">
        <v>1.495E-2</v>
      </c>
      <c r="E35" s="41"/>
      <c r="F35" s="23">
        <f t="shared" si="2"/>
        <v>2258489.2723892708</v>
      </c>
      <c r="G35" s="41">
        <v>1.39399694E-2</v>
      </c>
      <c r="H35" s="23">
        <f t="shared" si="0"/>
        <v>3300504.2723892708</v>
      </c>
      <c r="I35" s="23"/>
    </row>
    <row r="36" spans="1:9" ht="13.5" customHeight="1" x14ac:dyDescent="0.35">
      <c r="A36" s="40" t="s">
        <v>45</v>
      </c>
      <c r="B36" s="23">
        <f t="shared" si="1"/>
        <v>1318375.5</v>
      </c>
      <c r="C36" s="41">
        <v>1.8915000000000001E-2</v>
      </c>
      <c r="E36" s="41"/>
      <c r="F36" s="23">
        <f t="shared" si="2"/>
        <v>3071623.0184029313</v>
      </c>
      <c r="G36" s="41">
        <v>1.8958837400000001E-2</v>
      </c>
      <c r="H36" s="23">
        <f t="shared" si="0"/>
        <v>4389998.5184029313</v>
      </c>
      <c r="I36" s="23"/>
    </row>
    <row r="37" spans="1:9" ht="13.5" customHeight="1" x14ac:dyDescent="0.35">
      <c r="A37" s="40" t="s">
        <v>46</v>
      </c>
      <c r="B37" s="23">
        <f t="shared" si="1"/>
        <v>290021.7</v>
      </c>
      <c r="C37" s="41">
        <v>4.1609999999999998E-3</v>
      </c>
      <c r="E37" s="41"/>
      <c r="F37" s="23">
        <f t="shared" si="2"/>
        <v>469215.67217502301</v>
      </c>
      <c r="G37" s="41">
        <v>2.8961183000000001E-3</v>
      </c>
      <c r="H37" s="23">
        <f t="shared" si="0"/>
        <v>759237.37217502296</v>
      </c>
      <c r="I37" s="23"/>
    </row>
    <row r="38" spans="1:9" ht="13.5" customHeight="1" x14ac:dyDescent="0.35">
      <c r="A38" s="40" t="s">
        <v>47</v>
      </c>
      <c r="B38" s="23">
        <f t="shared" si="1"/>
        <v>1211734.5</v>
      </c>
      <c r="C38" s="41">
        <v>1.7385000000000001E-2</v>
      </c>
      <c r="E38" s="41"/>
      <c r="F38" s="23">
        <f t="shared" si="2"/>
        <v>2091399.2752239888</v>
      </c>
      <c r="G38" s="41">
        <v>1.29086475E-2</v>
      </c>
      <c r="H38" s="23">
        <f t="shared" si="0"/>
        <v>3303133.775223989</v>
      </c>
      <c r="I38" s="23"/>
    </row>
    <row r="39" spans="1:9" ht="13.5" customHeight="1" x14ac:dyDescent="0.35">
      <c r="A39" s="40" t="s">
        <v>48</v>
      </c>
      <c r="B39" s="23">
        <f t="shared" si="1"/>
        <v>1271397.7</v>
      </c>
      <c r="C39" s="41">
        <v>1.8241E-2</v>
      </c>
      <c r="E39" s="41"/>
      <c r="F39" s="23">
        <f t="shared" si="2"/>
        <v>2201391.4599613738</v>
      </c>
      <c r="G39" s="41">
        <v>1.3587547199999999E-2</v>
      </c>
      <c r="H39" s="23">
        <f t="shared" si="0"/>
        <v>3472789.1599613735</v>
      </c>
      <c r="I39" s="23"/>
    </row>
    <row r="40" spans="1:9" ht="13.5" customHeight="1" x14ac:dyDescent="0.35">
      <c r="A40" s="40" t="s">
        <v>49</v>
      </c>
      <c r="B40" s="23">
        <f t="shared" si="1"/>
        <v>395268.7</v>
      </c>
      <c r="C40" s="41">
        <v>5.6709999999999998E-3</v>
      </c>
      <c r="E40" s="41"/>
      <c r="F40" s="23">
        <f t="shared" si="2"/>
        <v>471956.98840328917</v>
      </c>
      <c r="G40" s="41">
        <v>2.9130383999999999E-3</v>
      </c>
      <c r="H40" s="23">
        <f t="shared" si="0"/>
        <v>867225.68840328918</v>
      </c>
      <c r="I40" s="23"/>
    </row>
    <row r="41" spans="1:9" ht="13.5" customHeight="1" x14ac:dyDescent="0.35">
      <c r="A41" s="40" t="s">
        <v>50</v>
      </c>
      <c r="B41" s="23">
        <f t="shared" si="1"/>
        <v>784612.9</v>
      </c>
      <c r="C41" s="41">
        <v>1.1257E-2</v>
      </c>
      <c r="E41" s="41"/>
      <c r="F41" s="23">
        <f t="shared" si="2"/>
        <v>1237016.0276780969</v>
      </c>
      <c r="G41" s="41">
        <v>7.6351771000000004E-3</v>
      </c>
      <c r="H41" s="23">
        <f t="shared" si="0"/>
        <v>2021628.927678097</v>
      </c>
      <c r="I41" s="23"/>
    </row>
    <row r="42" spans="1:9" ht="13.5" customHeight="1" x14ac:dyDescent="0.35">
      <c r="A42" s="40" t="s">
        <v>51</v>
      </c>
      <c r="B42" s="23">
        <f t="shared" si="1"/>
        <v>643749.19999999995</v>
      </c>
      <c r="C42" s="41">
        <v>9.2359999999999994E-3</v>
      </c>
      <c r="E42" s="41"/>
      <c r="F42" s="23">
        <f t="shared" si="2"/>
        <v>957500.26153716166</v>
      </c>
      <c r="G42" s="41">
        <v>5.9099347999999998E-3</v>
      </c>
      <c r="H42" s="23">
        <f t="shared" si="0"/>
        <v>1601249.4615371616</v>
      </c>
      <c r="I42" s="23"/>
    </row>
    <row r="43" spans="1:9" ht="13.5" customHeight="1" x14ac:dyDescent="0.35">
      <c r="A43" s="40" t="s">
        <v>52</v>
      </c>
      <c r="B43" s="23">
        <f t="shared" si="1"/>
        <v>3571846.2</v>
      </c>
      <c r="C43" s="41">
        <v>5.1246E-2</v>
      </c>
      <c r="D43" s="23">
        <f>E43*$D$14</f>
        <v>2544322</v>
      </c>
      <c r="E43" s="41">
        <v>0.14966599999999999</v>
      </c>
      <c r="F43" s="23">
        <f t="shared" si="2"/>
        <v>10301332.59379125</v>
      </c>
      <c r="G43" s="41">
        <v>6.3582441099999998E-2</v>
      </c>
      <c r="H43" s="23">
        <f t="shared" si="0"/>
        <v>16417500.793791249</v>
      </c>
      <c r="I43" s="23"/>
    </row>
    <row r="44" spans="1:9" ht="13.5" customHeight="1" x14ac:dyDescent="0.35">
      <c r="A44" s="40" t="s">
        <v>53</v>
      </c>
      <c r="B44" s="23">
        <f t="shared" si="1"/>
        <v>619772.4</v>
      </c>
      <c r="C44" s="41">
        <v>8.8920000000000006E-3</v>
      </c>
      <c r="E44" s="41"/>
      <c r="F44" s="23">
        <f t="shared" si="2"/>
        <v>1048841.6583491913</v>
      </c>
      <c r="G44" s="41">
        <v>6.4737171E-3</v>
      </c>
      <c r="H44" s="23">
        <f t="shared" si="0"/>
        <v>1668614.0583491912</v>
      </c>
      <c r="I44" s="23"/>
    </row>
    <row r="45" spans="1:9" ht="13.5" customHeight="1" x14ac:dyDescent="0.35">
      <c r="A45" s="40" t="s">
        <v>54</v>
      </c>
      <c r="B45" s="23">
        <f t="shared" si="1"/>
        <v>1145728.6000000001</v>
      </c>
      <c r="C45" s="41">
        <v>1.6438000000000001E-2</v>
      </c>
      <c r="E45" s="41"/>
      <c r="F45" s="23">
        <f t="shared" si="2"/>
        <v>2140709.0899193287</v>
      </c>
      <c r="G45" s="41">
        <v>1.32130002E-2</v>
      </c>
      <c r="H45" s="23">
        <f t="shared" si="0"/>
        <v>3286437.6899193288</v>
      </c>
      <c r="I45" s="23"/>
    </row>
    <row r="46" spans="1:9" ht="13.5" customHeight="1" x14ac:dyDescent="0.35">
      <c r="A46" s="40" t="s">
        <v>55</v>
      </c>
      <c r="B46" s="23">
        <f t="shared" si="1"/>
        <v>927916.1</v>
      </c>
      <c r="C46" s="41">
        <v>1.3313E-2</v>
      </c>
      <c r="D46" s="23">
        <f>E46*$D$14</f>
        <v>352461</v>
      </c>
      <c r="E46" s="41">
        <v>2.0733000000000001E-2</v>
      </c>
      <c r="F46" s="23">
        <f t="shared" si="2"/>
        <v>2573029.4883835367</v>
      </c>
      <c r="G46" s="41">
        <v>1.5881391500000001E-2</v>
      </c>
      <c r="H46" s="23">
        <f t="shared" ref="H46:H76" si="3">B46+D46+F46</f>
        <v>3853406.5883835368</v>
      </c>
      <c r="I46" s="23"/>
    </row>
    <row r="47" spans="1:9" ht="13.5" customHeight="1" x14ac:dyDescent="0.35">
      <c r="A47" s="40" t="s">
        <v>56</v>
      </c>
      <c r="B47" s="23">
        <f t="shared" ref="B47:B78" si="4">$B$14*C47</f>
        <v>275663.5</v>
      </c>
      <c r="C47" s="41">
        <v>3.9550000000000002E-3</v>
      </c>
      <c r="E47" s="41"/>
      <c r="F47" s="23">
        <f t="shared" ref="F47:F78" si="5">$F$14*G47</f>
        <v>627506.33927755593</v>
      </c>
      <c r="G47" s="41">
        <v>3.8731285000000002E-3</v>
      </c>
      <c r="H47" s="23">
        <f t="shared" si="3"/>
        <v>903169.83927755593</v>
      </c>
      <c r="I47" s="23"/>
    </row>
    <row r="48" spans="1:9" ht="13.5" customHeight="1" x14ac:dyDescent="0.35">
      <c r="A48" s="40" t="s">
        <v>57</v>
      </c>
      <c r="B48" s="23">
        <f t="shared" si="4"/>
        <v>2040397.8</v>
      </c>
      <c r="C48" s="41">
        <v>2.9274000000000001E-2</v>
      </c>
      <c r="D48" s="23">
        <f>E48*$D$14</f>
        <v>1359626</v>
      </c>
      <c r="E48" s="41">
        <v>7.9977999999999994E-2</v>
      </c>
      <c r="F48" s="23">
        <f t="shared" si="5"/>
        <v>6692534.4833047884</v>
      </c>
      <c r="G48" s="41">
        <v>4.1308022600000001E-2</v>
      </c>
      <c r="H48" s="23">
        <f t="shared" si="3"/>
        <v>10092558.283304788</v>
      </c>
      <c r="I48" s="23"/>
    </row>
    <row r="49" spans="1:9" ht="13.5" customHeight="1" x14ac:dyDescent="0.35">
      <c r="A49" s="40" t="s">
        <v>58</v>
      </c>
      <c r="B49" s="23">
        <f t="shared" si="4"/>
        <v>1448784.2</v>
      </c>
      <c r="C49" s="41">
        <v>2.0785999999999999E-2</v>
      </c>
      <c r="E49" s="41"/>
      <c r="F49" s="23">
        <f t="shared" si="5"/>
        <v>2357711.8743750737</v>
      </c>
      <c r="G49" s="41">
        <v>1.45523965E-2</v>
      </c>
      <c r="H49" s="23">
        <f t="shared" si="3"/>
        <v>3806496.0743750734</v>
      </c>
      <c r="I49" s="23"/>
    </row>
    <row r="50" spans="1:9" ht="13.5" customHeight="1" x14ac:dyDescent="0.35">
      <c r="A50" s="40" t="s">
        <v>59</v>
      </c>
      <c r="B50" s="23">
        <f t="shared" si="4"/>
        <v>806289.6</v>
      </c>
      <c r="C50" s="41">
        <v>1.1568E-2</v>
      </c>
      <c r="D50" s="23">
        <f>E50*$D$14</f>
        <v>320722</v>
      </c>
      <c r="E50" s="41">
        <v>1.8866000000000001E-2</v>
      </c>
      <c r="F50" s="23">
        <f t="shared" si="5"/>
        <v>1692399.1517631612</v>
      </c>
      <c r="G50" s="41">
        <v>1.0445917399999999E-2</v>
      </c>
      <c r="H50" s="23">
        <f t="shared" si="3"/>
        <v>2819410.7517631613</v>
      </c>
      <c r="I50" s="23"/>
    </row>
    <row r="51" spans="1:9" ht="13.5" customHeight="1" x14ac:dyDescent="0.35">
      <c r="A51" s="40" t="s">
        <v>60</v>
      </c>
      <c r="B51" s="23">
        <f t="shared" si="4"/>
        <v>1381663.1</v>
      </c>
      <c r="C51" s="41">
        <v>1.9823E-2</v>
      </c>
      <c r="D51" s="23">
        <f>E51*$D$14</f>
        <v>345678</v>
      </c>
      <c r="E51" s="41">
        <v>2.0334000000000001E-2</v>
      </c>
      <c r="F51" s="23">
        <f t="shared" si="5"/>
        <v>2742274.1441295203</v>
      </c>
      <c r="G51" s="41">
        <v>1.69260125E-2</v>
      </c>
      <c r="H51" s="23">
        <f t="shared" si="3"/>
        <v>4469615.2441295199</v>
      </c>
      <c r="I51" s="23"/>
    </row>
    <row r="52" spans="1:9" ht="13.5" customHeight="1" x14ac:dyDescent="0.35">
      <c r="A52" s="40" t="s">
        <v>61</v>
      </c>
      <c r="B52" s="23">
        <f t="shared" si="4"/>
        <v>2843550.9</v>
      </c>
      <c r="C52" s="41">
        <v>4.0797E-2</v>
      </c>
      <c r="D52" s="23">
        <f>E52*$D$14</f>
        <v>735845</v>
      </c>
      <c r="E52" s="41">
        <v>4.3284999999999997E-2</v>
      </c>
      <c r="F52" s="23">
        <f t="shared" si="5"/>
        <v>6139570.6371748708</v>
      </c>
      <c r="G52" s="41">
        <v>3.7894989300000001E-2</v>
      </c>
      <c r="H52" s="23">
        <f t="shared" si="3"/>
        <v>9718966.5371748712</v>
      </c>
      <c r="I52" s="23"/>
    </row>
    <row r="53" spans="1:9" ht="13.5" customHeight="1" x14ac:dyDescent="0.35">
      <c r="A53" s="40" t="s">
        <v>62</v>
      </c>
      <c r="B53" s="23">
        <f t="shared" si="4"/>
        <v>292740</v>
      </c>
      <c r="C53" s="41">
        <v>4.1999999999999997E-3</v>
      </c>
      <c r="E53" s="41"/>
      <c r="F53" s="23">
        <f t="shared" si="5"/>
        <v>391303.48619429109</v>
      </c>
      <c r="G53" s="41">
        <v>2.4152244999999998E-3</v>
      </c>
      <c r="H53" s="23">
        <f t="shared" si="3"/>
        <v>684043.48619429115</v>
      </c>
      <c r="I53" s="23"/>
    </row>
    <row r="54" spans="1:9" ht="13.5" customHeight="1" x14ac:dyDescent="0.35">
      <c r="A54" s="40" t="s">
        <v>63</v>
      </c>
      <c r="B54" s="23">
        <f t="shared" si="4"/>
        <v>2138535.4</v>
      </c>
      <c r="C54" s="41">
        <v>3.0682000000000001E-2</v>
      </c>
      <c r="E54" s="41"/>
      <c r="F54" s="23">
        <f t="shared" si="5"/>
        <v>2857734.0397080444</v>
      </c>
      <c r="G54" s="41">
        <v>1.7638660300000001E-2</v>
      </c>
      <c r="H54" s="23">
        <f t="shared" si="3"/>
        <v>4996269.4397080448</v>
      </c>
      <c r="I54" s="23"/>
    </row>
    <row r="55" spans="1:9" ht="13.5" customHeight="1" x14ac:dyDescent="0.35">
      <c r="A55" s="40" t="s">
        <v>64</v>
      </c>
      <c r="B55" s="23">
        <f t="shared" si="4"/>
        <v>1062646.2</v>
      </c>
      <c r="C55" s="41">
        <v>1.5245999999999999E-2</v>
      </c>
      <c r="E55" s="41"/>
      <c r="F55" s="23">
        <f t="shared" si="5"/>
        <v>2148820.5189310443</v>
      </c>
      <c r="G55" s="41">
        <v>1.3263066E-2</v>
      </c>
      <c r="H55" s="23">
        <f t="shared" si="3"/>
        <v>3211466.7189310445</v>
      </c>
      <c r="I55" s="23"/>
    </row>
    <row r="56" spans="1:9" ht="13.5" customHeight="1" x14ac:dyDescent="0.35">
      <c r="A56" s="40" t="s">
        <v>65</v>
      </c>
      <c r="B56" s="23">
        <f t="shared" si="4"/>
        <v>2005547.8</v>
      </c>
      <c r="C56" s="41">
        <v>2.8774000000000001E-2</v>
      </c>
      <c r="E56" s="41"/>
      <c r="F56" s="23">
        <f t="shared" si="5"/>
        <v>3765702.1528603458</v>
      </c>
      <c r="G56" s="41">
        <v>2.32428701E-2</v>
      </c>
      <c r="H56" s="23">
        <f t="shared" si="3"/>
        <v>5771249.9528603461</v>
      </c>
      <c r="I56" s="23"/>
    </row>
    <row r="57" spans="1:9" ht="13.5" customHeight="1" x14ac:dyDescent="0.35">
      <c r="A57" s="40" t="s">
        <v>66</v>
      </c>
      <c r="B57" s="23">
        <f t="shared" si="4"/>
        <v>831102.8</v>
      </c>
      <c r="C57" s="41">
        <v>1.1924000000000001E-2</v>
      </c>
      <c r="D57" s="23">
        <f>E57*$D$14</f>
        <v>508555</v>
      </c>
      <c r="E57" s="41">
        <v>2.9915000000000001E-2</v>
      </c>
      <c r="F57" s="23">
        <f t="shared" si="5"/>
        <v>2205298.7683901344</v>
      </c>
      <c r="G57" s="41">
        <v>1.36116641E-2</v>
      </c>
      <c r="H57" s="23">
        <f t="shared" si="3"/>
        <v>3544956.5683901347</v>
      </c>
      <c r="I57" s="23"/>
    </row>
    <row r="58" spans="1:9" ht="13.5" customHeight="1" x14ac:dyDescent="0.35">
      <c r="A58" s="40" t="s">
        <v>67</v>
      </c>
      <c r="B58" s="23">
        <f t="shared" si="4"/>
        <v>529929.1</v>
      </c>
      <c r="C58" s="41">
        <v>7.6030000000000004E-3</v>
      </c>
      <c r="D58" s="23">
        <f>E58*$D$14</f>
        <v>286331</v>
      </c>
      <c r="E58" s="41">
        <v>1.6843E-2</v>
      </c>
      <c r="F58" s="23">
        <f t="shared" si="5"/>
        <v>1145389.4190122224</v>
      </c>
      <c r="G58" s="41">
        <v>7.0696344000000001E-3</v>
      </c>
      <c r="H58" s="23">
        <f t="shared" si="3"/>
        <v>1961649.5190122225</v>
      </c>
      <c r="I58" s="23"/>
    </row>
    <row r="59" spans="1:9" ht="13.5" customHeight="1" x14ac:dyDescent="0.35">
      <c r="A59" s="40" t="s">
        <v>68</v>
      </c>
      <c r="B59" s="23">
        <f t="shared" si="4"/>
        <v>335257</v>
      </c>
      <c r="C59" s="41">
        <v>4.81E-3</v>
      </c>
      <c r="E59" s="41"/>
      <c r="F59" s="23">
        <f t="shared" si="5"/>
        <v>618082.58578495937</v>
      </c>
      <c r="G59" s="41">
        <v>3.8149627000000001E-3</v>
      </c>
      <c r="H59" s="23">
        <f t="shared" si="3"/>
        <v>953339.58578495937</v>
      </c>
      <c r="I59" s="23"/>
    </row>
    <row r="60" spans="1:9" ht="13.5" customHeight="1" x14ac:dyDescent="0.35">
      <c r="A60" s="40" t="s">
        <v>69</v>
      </c>
      <c r="B60" s="23">
        <f t="shared" si="4"/>
        <v>2252494.9</v>
      </c>
      <c r="C60" s="41">
        <v>3.2316999999999999E-2</v>
      </c>
      <c r="E60" s="41"/>
      <c r="F60" s="23">
        <f t="shared" si="5"/>
        <v>3761768.2415081579</v>
      </c>
      <c r="G60" s="41">
        <v>2.3218589000000001E-2</v>
      </c>
      <c r="H60" s="23">
        <f t="shared" si="3"/>
        <v>6014263.1415081583</v>
      </c>
      <c r="I60" s="23"/>
    </row>
    <row r="61" spans="1:9" ht="13.5" customHeight="1" x14ac:dyDescent="0.35">
      <c r="A61" s="40" t="s">
        <v>70</v>
      </c>
      <c r="B61" s="23">
        <f t="shared" si="4"/>
        <v>536411.19999999995</v>
      </c>
      <c r="C61" s="41">
        <v>7.6959999999999997E-3</v>
      </c>
      <c r="E61" s="41"/>
      <c r="F61" s="23">
        <f t="shared" si="5"/>
        <v>948130.19993752358</v>
      </c>
      <c r="G61" s="41">
        <v>5.8521004E-3</v>
      </c>
      <c r="H61" s="23">
        <f t="shared" si="3"/>
        <v>1484541.3999375235</v>
      </c>
      <c r="I61" s="23"/>
    </row>
    <row r="62" spans="1:9" ht="13.5" customHeight="1" x14ac:dyDescent="0.35">
      <c r="A62" s="40" t="s">
        <v>71</v>
      </c>
      <c r="B62" s="23">
        <f t="shared" si="4"/>
        <v>477863.2</v>
      </c>
      <c r="C62" s="41">
        <v>6.8560000000000001E-3</v>
      </c>
      <c r="E62" s="41"/>
      <c r="F62" s="23">
        <f t="shared" si="5"/>
        <v>965578.03995694162</v>
      </c>
      <c r="G62" s="41">
        <v>5.9597929000000001E-3</v>
      </c>
      <c r="H62" s="23">
        <f t="shared" si="3"/>
        <v>1443441.2399569417</v>
      </c>
      <c r="I62" s="23"/>
    </row>
    <row r="63" spans="1:9" ht="13.5" customHeight="1" x14ac:dyDescent="0.35">
      <c r="A63" s="40" t="s">
        <v>72</v>
      </c>
      <c r="B63" s="23">
        <f t="shared" si="4"/>
        <v>840303.20000000007</v>
      </c>
      <c r="C63" s="41">
        <v>1.2056000000000001E-2</v>
      </c>
      <c r="E63" s="41"/>
      <c r="F63" s="23">
        <f t="shared" si="5"/>
        <v>1598262.601016076</v>
      </c>
      <c r="G63" s="41">
        <v>9.8648827000000008E-3</v>
      </c>
      <c r="H63" s="23">
        <f t="shared" si="3"/>
        <v>2438565.801016076</v>
      </c>
      <c r="I63" s="23"/>
    </row>
    <row r="64" spans="1:9" ht="13.5" customHeight="1" x14ac:dyDescent="0.35">
      <c r="A64" s="40" t="s">
        <v>73</v>
      </c>
      <c r="B64" s="23">
        <f t="shared" si="4"/>
        <v>1322906</v>
      </c>
      <c r="C64" s="41">
        <v>1.898E-2</v>
      </c>
      <c r="D64" s="23">
        <f>E64*$D$14</f>
        <v>783632</v>
      </c>
      <c r="E64" s="41">
        <v>4.6095999999999998E-2</v>
      </c>
      <c r="F64" s="23">
        <f t="shared" si="5"/>
        <v>3927738.8906973954</v>
      </c>
      <c r="G64" s="41">
        <v>2.4243002E-2</v>
      </c>
      <c r="H64" s="23">
        <f t="shared" si="3"/>
        <v>6034276.8906973954</v>
      </c>
      <c r="I64" s="23"/>
    </row>
    <row r="65" spans="1:9" ht="13.5" customHeight="1" x14ac:dyDescent="0.35">
      <c r="A65" s="40" t="s">
        <v>74</v>
      </c>
      <c r="B65" s="23">
        <f t="shared" si="4"/>
        <v>1365771.5</v>
      </c>
      <c r="C65" s="41">
        <v>1.9595000000000001E-2</v>
      </c>
      <c r="E65" s="41"/>
      <c r="F65" s="23">
        <f t="shared" si="5"/>
        <v>2262581.8777944245</v>
      </c>
      <c r="G65" s="41">
        <v>1.396523E-2</v>
      </c>
      <c r="H65" s="23">
        <f t="shared" si="3"/>
        <v>3628353.3777944245</v>
      </c>
      <c r="I65" s="23"/>
    </row>
    <row r="66" spans="1:9" ht="13.5" customHeight="1" x14ac:dyDescent="0.35">
      <c r="A66" s="40" t="s">
        <v>75</v>
      </c>
      <c r="B66" s="23">
        <f t="shared" si="4"/>
        <v>810471.6</v>
      </c>
      <c r="C66" s="41">
        <v>1.1627999999999999E-2</v>
      </c>
      <c r="D66" s="23">
        <f>E66*$D$14</f>
        <v>227528</v>
      </c>
      <c r="E66" s="41">
        <v>1.3384E-2</v>
      </c>
      <c r="F66" s="23">
        <f t="shared" si="5"/>
        <v>1773757.4370245398</v>
      </c>
      <c r="G66" s="41">
        <v>1.09480814E-2</v>
      </c>
      <c r="H66" s="23">
        <f t="shared" si="3"/>
        <v>2811757.0370245399</v>
      </c>
      <c r="I66" s="23"/>
    </row>
    <row r="67" spans="1:9" ht="13.5" customHeight="1" x14ac:dyDescent="0.35">
      <c r="A67" s="40" t="s">
        <v>76</v>
      </c>
      <c r="B67" s="23">
        <f t="shared" si="4"/>
        <v>1322557.5</v>
      </c>
      <c r="C67" s="41">
        <v>1.8974999999999999E-2</v>
      </c>
      <c r="E67" s="41"/>
      <c r="F67" s="23">
        <f t="shared" si="5"/>
        <v>2305360.9826175757</v>
      </c>
      <c r="G67" s="41">
        <v>1.42292735E-2</v>
      </c>
      <c r="H67" s="23">
        <f t="shared" si="3"/>
        <v>3627918.4826175757</v>
      </c>
      <c r="I67" s="23"/>
    </row>
    <row r="68" spans="1:9" ht="13.5" customHeight="1" x14ac:dyDescent="0.35">
      <c r="A68" s="40" t="s">
        <v>77</v>
      </c>
      <c r="B68" s="23">
        <f t="shared" si="4"/>
        <v>1208737.3999999999</v>
      </c>
      <c r="C68" s="41">
        <v>1.7342E-2</v>
      </c>
      <c r="E68" s="41"/>
      <c r="F68" s="23">
        <f t="shared" si="5"/>
        <v>2128938.9002549169</v>
      </c>
      <c r="G68" s="41">
        <v>1.3140351600000001E-2</v>
      </c>
      <c r="H68" s="23">
        <f t="shared" si="3"/>
        <v>3337676.3002549168</v>
      </c>
    </row>
    <row r="69" spans="1:9" ht="13.5" customHeight="1" x14ac:dyDescent="0.35">
      <c r="A69" s="40" t="s">
        <v>78</v>
      </c>
      <c r="B69" s="23">
        <f t="shared" si="4"/>
        <v>138772.70000000001</v>
      </c>
      <c r="C69" s="41">
        <v>1.9910000000000001E-3</v>
      </c>
      <c r="E69" s="41"/>
      <c r="F69" s="23">
        <f t="shared" si="5"/>
        <v>273243.40597457485</v>
      </c>
      <c r="G69" s="41">
        <v>1.6865277E-3</v>
      </c>
      <c r="H69" s="23">
        <f t="shared" si="3"/>
        <v>412016.10597457486</v>
      </c>
    </row>
    <row r="70" spans="1:9" ht="13.5" customHeight="1" x14ac:dyDescent="0.35">
      <c r="A70" s="40" t="s">
        <v>79</v>
      </c>
      <c r="B70" s="23">
        <f t="shared" si="4"/>
        <v>955099.1</v>
      </c>
      <c r="C70" s="41">
        <v>1.3703E-2</v>
      </c>
      <c r="E70" s="41"/>
      <c r="F70" s="23">
        <f t="shared" si="5"/>
        <v>1348206.137845011</v>
      </c>
      <c r="G70" s="41">
        <v>8.3214706999999999E-3</v>
      </c>
      <c r="H70" s="23">
        <f t="shared" si="3"/>
        <v>2303305.2378450111</v>
      </c>
    </row>
    <row r="71" spans="1:9" ht="13.5" customHeight="1" x14ac:dyDescent="0.35">
      <c r="A71" s="40" t="s">
        <v>80</v>
      </c>
      <c r="B71" s="23">
        <f t="shared" si="4"/>
        <v>386556.19999999995</v>
      </c>
      <c r="C71" s="41">
        <v>5.5459999999999997E-3</v>
      </c>
      <c r="E71" s="41"/>
      <c r="F71" s="23">
        <f t="shared" si="5"/>
        <v>743244.28563065839</v>
      </c>
      <c r="G71" s="41">
        <v>4.5874925E-3</v>
      </c>
      <c r="H71" s="23">
        <f t="shared" si="3"/>
        <v>1129800.4856306585</v>
      </c>
    </row>
    <row r="72" spans="1:9" ht="13.5" customHeight="1" x14ac:dyDescent="0.35">
      <c r="A72" s="40" t="s">
        <v>81</v>
      </c>
      <c r="B72" s="23">
        <f t="shared" si="4"/>
        <v>508740.3</v>
      </c>
      <c r="C72" s="41">
        <v>7.2989999999999999E-3</v>
      </c>
      <c r="E72" s="41"/>
      <c r="F72" s="23">
        <f t="shared" si="5"/>
        <v>1074354.7854035154</v>
      </c>
      <c r="G72" s="41">
        <v>6.6311905999999997E-3</v>
      </c>
      <c r="H72" s="23">
        <f t="shared" si="3"/>
        <v>1583095.0854035155</v>
      </c>
    </row>
    <row r="73" spans="1:9" ht="13.5" customHeight="1" x14ac:dyDescent="0.35">
      <c r="A73" s="40" t="s">
        <v>82</v>
      </c>
      <c r="B73" s="23">
        <f t="shared" si="4"/>
        <v>997197.9</v>
      </c>
      <c r="C73" s="41">
        <v>1.4307E-2</v>
      </c>
      <c r="E73" s="41"/>
      <c r="F73" s="23">
        <f t="shared" si="5"/>
        <v>1830744.8845837484</v>
      </c>
      <c r="G73" s="41">
        <v>1.1299822399999999E-2</v>
      </c>
      <c r="H73" s="23">
        <f t="shared" si="3"/>
        <v>2827942.7845837483</v>
      </c>
    </row>
    <row r="74" spans="1:9" ht="13.5" customHeight="1" x14ac:dyDescent="0.35">
      <c r="A74" s="40" t="s">
        <v>83</v>
      </c>
      <c r="B74" s="23">
        <f t="shared" si="4"/>
        <v>1342422</v>
      </c>
      <c r="C74" s="41">
        <v>1.9259999999999999E-2</v>
      </c>
      <c r="E74" s="41"/>
      <c r="F74" s="23">
        <f t="shared" si="5"/>
        <v>2428092.5167492717</v>
      </c>
      <c r="G74" s="41">
        <v>1.4986803700000001E-2</v>
      </c>
      <c r="H74" s="23">
        <f t="shared" si="3"/>
        <v>3770514.5167492717</v>
      </c>
    </row>
    <row r="75" spans="1:9" ht="13.5" customHeight="1" x14ac:dyDescent="0.35">
      <c r="A75" s="40" t="s">
        <v>84</v>
      </c>
      <c r="B75" s="23">
        <f t="shared" si="4"/>
        <v>3073421.5</v>
      </c>
      <c r="C75" s="41">
        <v>4.4095000000000002E-2</v>
      </c>
      <c r="D75" s="23">
        <f>E75*$D$14</f>
        <v>1491801</v>
      </c>
      <c r="E75" s="41">
        <v>8.7752999999999998E-2</v>
      </c>
      <c r="F75" s="23">
        <f t="shared" si="5"/>
        <v>8400419.7930115014</v>
      </c>
      <c r="G75" s="41">
        <v>5.1849524500000001E-2</v>
      </c>
      <c r="H75" s="23">
        <f t="shared" si="3"/>
        <v>12965642.293011501</v>
      </c>
    </row>
    <row r="76" spans="1:9" ht="13.5" customHeight="1" x14ac:dyDescent="0.35">
      <c r="A76" s="40" t="s">
        <v>85</v>
      </c>
      <c r="B76" s="23">
        <f t="shared" si="4"/>
        <v>1236826.5</v>
      </c>
      <c r="C76" s="41">
        <v>1.7745E-2</v>
      </c>
      <c r="E76" s="41"/>
      <c r="F76" s="23">
        <f t="shared" si="5"/>
        <v>2371624.0206153356</v>
      </c>
      <c r="G76" s="41">
        <v>1.46382658E-2</v>
      </c>
      <c r="H76" s="23">
        <f t="shared" si="3"/>
        <v>3608450.5206153356</v>
      </c>
    </row>
  </sheetData>
  <pageMargins left="0.45" right="0.45" top="0.75" bottom="0.75" header="0.511811023622047" footer="0.511811023622047"/>
  <pageSetup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Distributions by 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Long</dc:creator>
  <dc:description/>
  <cp:lastModifiedBy>Kieran Boes</cp:lastModifiedBy>
  <cp:revision>0</cp:revision>
  <cp:lastPrinted>2024-08-21T17:42:12Z</cp:lastPrinted>
  <dcterms:created xsi:type="dcterms:W3CDTF">2024-07-17T15:54:34Z</dcterms:created>
  <dcterms:modified xsi:type="dcterms:W3CDTF">2026-10-14T20:17:18Z</dcterms:modified>
  <dc:language>en-US</dc:language>
</cp:coreProperties>
</file>