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ghanmackillop/Documents/"/>
    </mc:Choice>
  </mc:AlternateContent>
  <xr:revisionPtr revIDLastSave="0" documentId="8_{488040F6-C178-C54A-9C54-3CB3CF60B3EC}" xr6:coauthVersionLast="47" xr6:coauthVersionMax="47" xr10:uidLastSave="{00000000-0000-0000-0000-000000000000}"/>
  <bookViews>
    <workbookView xWindow="80" yWindow="760" windowWidth="27220" windowHeight="14900" xr2:uid="{336AE572-6E7A-46B7-8BE1-F90C5D99BE93}"/>
  </bookViews>
  <sheets>
    <sheet name="2025 Distributions by Count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D15" i="3"/>
  <c r="B16" i="3"/>
  <c r="D16" i="3"/>
  <c r="B17" i="3"/>
  <c r="D17" i="3"/>
  <c r="B18" i="3"/>
  <c r="B19" i="3"/>
  <c r="B20" i="3"/>
  <c r="G11" i="3"/>
  <c r="E11" i="3"/>
  <c r="F11" i="3" s="1"/>
  <c r="H9" i="3"/>
  <c r="F9" i="3"/>
  <c r="B9" i="3" s="1"/>
  <c r="H8" i="3"/>
  <c r="F8" i="3"/>
  <c r="B8" i="3"/>
  <c r="H7" i="3"/>
  <c r="F7" i="3"/>
  <c r="B7" i="3" s="1"/>
  <c r="H6" i="3"/>
  <c r="F6" i="3"/>
  <c r="D75" i="3"/>
  <c r="D66" i="3"/>
  <c r="D64" i="3"/>
  <c r="D58" i="3"/>
  <c r="D57" i="3"/>
  <c r="D52" i="3"/>
  <c r="D51" i="3"/>
  <c r="D50" i="3"/>
  <c r="D48" i="3"/>
  <c r="D46" i="3"/>
  <c r="D43" i="3"/>
  <c r="D33" i="3"/>
  <c r="D31" i="3"/>
  <c r="D21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H11" i="3" l="1"/>
  <c r="B6" i="3"/>
  <c r="B11" i="3"/>
  <c r="F2" i="3" s="1"/>
  <c r="F14" i="3" s="1"/>
  <c r="F22" i="3" s="1"/>
  <c r="H22" i="3" s="1"/>
  <c r="F69" i="3"/>
  <c r="H69" i="3" s="1"/>
  <c r="F55" i="3"/>
  <c r="H55" i="3" s="1"/>
  <c r="F64" i="3"/>
  <c r="H64" i="3" s="1"/>
  <c r="F33" i="3"/>
  <c r="H33" i="3" s="1"/>
  <c r="F59" i="3"/>
  <c r="H59" i="3" s="1"/>
  <c r="F29" i="3" l="1"/>
  <c r="H29" i="3" s="1"/>
  <c r="F31" i="3"/>
  <c r="H31" i="3" s="1"/>
  <c r="F60" i="3"/>
  <c r="H60" i="3" s="1"/>
  <c r="F23" i="3"/>
  <c r="H23" i="3" s="1"/>
  <c r="F36" i="3"/>
  <c r="H36" i="3" s="1"/>
  <c r="F70" i="3"/>
  <c r="H70" i="3" s="1"/>
  <c r="F26" i="3"/>
  <c r="H26" i="3" s="1"/>
  <c r="F19" i="3"/>
  <c r="H19" i="3" s="1"/>
  <c r="F35" i="3"/>
  <c r="H35" i="3" s="1"/>
  <c r="F56" i="3"/>
  <c r="H56" i="3" s="1"/>
  <c r="F45" i="3"/>
  <c r="H45" i="3" s="1"/>
  <c r="F61" i="3"/>
  <c r="H61" i="3" s="1"/>
  <c r="F39" i="3"/>
  <c r="H39" i="3" s="1"/>
  <c r="F58" i="3"/>
  <c r="H58" i="3" s="1"/>
  <c r="F40" i="3"/>
  <c r="H40" i="3" s="1"/>
  <c r="F50" i="3"/>
  <c r="H50" i="3" s="1"/>
  <c r="F32" i="3"/>
  <c r="H32" i="3" s="1"/>
  <c r="F24" i="3"/>
  <c r="H24" i="3" s="1"/>
  <c r="F53" i="3"/>
  <c r="H53" i="3" s="1"/>
  <c r="H14" i="3"/>
  <c r="F73" i="3"/>
  <c r="H73" i="3" s="1"/>
  <c r="F76" i="3"/>
  <c r="H76" i="3" s="1"/>
  <c r="F54" i="3"/>
  <c r="H54" i="3" s="1"/>
  <c r="F68" i="3"/>
  <c r="H68" i="3" s="1"/>
  <c r="F27" i="3"/>
  <c r="H27" i="3" s="1"/>
  <c r="F16" i="3"/>
  <c r="H16" i="3" s="1"/>
  <c r="F66" i="3"/>
  <c r="H66" i="3" s="1"/>
  <c r="F49" i="3"/>
  <c r="H49" i="3" s="1"/>
  <c r="F30" i="3"/>
  <c r="H30" i="3" s="1"/>
  <c r="F17" i="3"/>
  <c r="H17" i="3" s="1"/>
  <c r="F25" i="3"/>
  <c r="H25" i="3" s="1"/>
  <c r="F47" i="3"/>
  <c r="H47" i="3" s="1"/>
  <c r="F74" i="3"/>
  <c r="H74" i="3" s="1"/>
  <c r="F48" i="3"/>
  <c r="H48" i="3" s="1"/>
  <c r="F15" i="3"/>
  <c r="H15" i="3" s="1"/>
  <c r="F42" i="3"/>
  <c r="H42" i="3" s="1"/>
  <c r="F18" i="3"/>
  <c r="H18" i="3" s="1"/>
  <c r="F67" i="3"/>
  <c r="H67" i="3" s="1"/>
  <c r="F37" i="3"/>
  <c r="H37" i="3" s="1"/>
  <c r="F62" i="3"/>
  <c r="H62" i="3" s="1"/>
  <c r="F21" i="3"/>
  <c r="H21" i="3" s="1"/>
  <c r="F43" i="3"/>
  <c r="H43" i="3" s="1"/>
  <c r="F20" i="3"/>
  <c r="H20" i="3" s="1"/>
  <c r="F65" i="3"/>
  <c r="H65" i="3" s="1"/>
  <c r="F44" i="3"/>
  <c r="H44" i="3" s="1"/>
  <c r="F46" i="3"/>
  <c r="H46" i="3" s="1"/>
  <c r="F52" i="3"/>
  <c r="H52" i="3" s="1"/>
  <c r="F57" i="3"/>
  <c r="H57" i="3" s="1"/>
  <c r="F51" i="3"/>
  <c r="H51" i="3" s="1"/>
  <c r="F38" i="3"/>
  <c r="H38" i="3" s="1"/>
  <c r="F28" i="3"/>
  <c r="H28" i="3" s="1"/>
  <c r="F34" i="3"/>
  <c r="H34" i="3" s="1"/>
  <c r="F71" i="3"/>
  <c r="H71" i="3" s="1"/>
  <c r="F75" i="3"/>
  <c r="H75" i="3" s="1"/>
  <c r="F41" i="3"/>
  <c r="H41" i="3" s="1"/>
  <c r="F72" i="3"/>
  <c r="H72" i="3" s="1"/>
  <c r="F63" i="3"/>
  <c r="H63" i="3" s="1"/>
</calcChain>
</file>

<file path=xl/sharedStrings.xml><?xml version="1.0" encoding="utf-8"?>
<sst xmlns="http://schemas.openxmlformats.org/spreadsheetml/2006/main" count="88" uniqueCount="86">
  <si>
    <t>County</t>
  </si>
  <si>
    <t>First Tier Distribution</t>
  </si>
  <si>
    <t>First Tier Distribution Percentage</t>
  </si>
  <si>
    <t>Second Tier Distribution</t>
  </si>
  <si>
    <t>Second Tier Distribution Percentage</t>
  </si>
  <si>
    <t>Third Tier Distribution</t>
  </si>
  <si>
    <t>Third Tier Distribution Percentage</t>
  </si>
  <si>
    <t>Total Allocation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</si>
  <si>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</si>
  <si>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</si>
  <si>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</si>
  <si>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</si>
  <si>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</si>
  <si>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</si>
  <si>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</si>
  <si>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</si>
  <si>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</si>
  <si>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</si>
  <si>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</si>
  <si>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</si>
  <si>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</si>
  <si>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</si>
  <si>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</si>
  <si>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DOLORES</t>
  </si>
  <si>
    <t xml:space="preserve">DOUGLAS 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</si>
  <si>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</si>
  <si>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</si>
  <si>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</si>
  <si>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</si>
  <si>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</si>
  <si>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</si>
  <si>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</si>
  <si>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</si>
  <si>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</si>
  <si>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</si>
  <si>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</si>
  <si>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</si>
  <si>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</si>
  <si>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</si>
  <si>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</si>
  <si>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</si>
  <si>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</si>
  <si>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</si>
  <si>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</si>
  <si>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</si>
  <si>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</si>
  <si>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</si>
  <si>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</si>
  <si>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</si>
  <si>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</si>
  <si>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</si>
  <si>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</si>
  <si>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</si>
  <si>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</si>
  <si>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</si>
  <si>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</si>
  <si>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</si>
  <si>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</si>
  <si>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</si>
  <si>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</si>
  <si>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</si>
  <si>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</si>
  <si>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</si>
  <si>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</si>
  <si>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</si>
  <si>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</si>
  <si>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</si>
  <si>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</si>
  <si>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</si>
  <si>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</si>
  <si>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Total Distribution</t>
  </si>
  <si>
    <t>These projections include revenues from SB 09-108 (FASTER)</t>
  </si>
  <si>
    <t>SFY25</t>
  </si>
  <si>
    <t>6 months of SFY25</t>
  </si>
  <si>
    <t>SFY26</t>
  </si>
  <si>
    <t>6 months of SFY26</t>
  </si>
  <si>
    <t>First Stream</t>
  </si>
  <si>
    <t>first stream</t>
  </si>
  <si>
    <t>Second Stream</t>
  </si>
  <si>
    <t>second stream</t>
  </si>
  <si>
    <t>FASTER</t>
  </si>
  <si>
    <t>Retail Delivery Fee</t>
  </si>
  <si>
    <t>retail delivery fee</t>
  </si>
  <si>
    <t>Total</t>
  </si>
  <si>
    <t>JAN 26 - DEC 26</t>
  </si>
  <si>
    <t>Calendar Year 2026 Projected County HUTF Distributions: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</si>
</sst>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000%"/>
    <numFmt numFmtId="165" formatCode="&quot;$&quot;#,##0"/>
  </numFmts>
  <fonts count="13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2"/>
      <name val="Arial"/>
      <family val="2"/>
    </font>
    <font>
      <sz val="11"/>
      <color rgb="FF00000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i/>
      <u val="singleAccounting"/>
      <sz val="11"/>
      <name val="Trebuchet MS"/>
      <family val="2"/>
    </font>
    <font>
      <sz val="11"/>
      <color indexed="12"/>
      <name val="Trebuchet MS"/>
      <family val="2"/>
    </font>
    <font>
      <sz val="11"/>
      <color indexed="63"/>
      <name val="Trebuchet MS"/>
      <family val="2"/>
    </font>
    <font>
      <i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9" fontId="5" fillId="0" borderId="0"/>
  </cellStyleXfs>
  <cellXfs count="4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right"/>
    </xf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1" xfId="3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165" fontId="4" fillId="0" borderId="2" xfId="0" applyNumberFormat="1" applyFont="1" applyBorder="1" applyAlignment="1">
      <alignment wrapText="1"/>
    </xf>
    <xf numFmtId="165" fontId="4" fillId="0" borderId="2" xfId="0" applyNumberFormat="1" applyFont="1" applyBorder="1" applyAlignment="1">
      <alignment horizontal="center" wrapText="1"/>
    </xf>
    <xf numFmtId="165" fontId="4" fillId="0" borderId="3" xfId="0" applyNumberFormat="1" applyFont="1" applyBorder="1" applyAlignment="1">
      <alignment horizontal="center" wrapText="1"/>
    </xf>
    <xf numFmtId="164" fontId="3" fillId="0" borderId="0" xfId="3" applyNumberFormat="1" applyFont="1" applyAlignment="1">
      <alignment horizontal="center"/>
    </xf>
    <xf numFmtId="164" fontId="4" fillId="0" borderId="1" xfId="3" applyNumberFormat="1" applyFont="1" applyBorder="1" applyAlignment="1">
      <alignment horizontal="center" wrapText="1"/>
    </xf>
    <xf numFmtId="164" fontId="4" fillId="0" borderId="3" xfId="3" applyNumberFormat="1" applyFont="1" applyBorder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4" fontId="6" fillId="0" borderId="0" xfId="0" applyNumberFormat="1" applyFont="1"/>
    <xf numFmtId="0" fontId="7" fillId="0" borderId="5" xfId="0" applyFont="1" applyBorder="1" applyAlignment="1">
      <alignment horizontal="center"/>
    </xf>
    <xf numFmtId="40" fontId="8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44" fontId="8" fillId="0" borderId="6" xfId="2" applyFont="1" applyBorder="1" applyAlignment="1">
      <alignment horizontal="center"/>
    </xf>
    <xf numFmtId="44" fontId="9" fillId="0" borderId="6" xfId="2" applyFont="1" applyBorder="1" applyAlignment="1">
      <alignment horizontal="center"/>
    </xf>
    <xf numFmtId="44" fontId="9" fillId="0" borderId="7" xfId="2" applyFont="1" applyBorder="1" applyAlignment="1">
      <alignment horizontal="left"/>
    </xf>
    <xf numFmtId="0" fontId="7" fillId="0" borderId="8" xfId="0" applyFont="1" applyBorder="1" applyAlignment="1">
      <alignment horizontal="right"/>
    </xf>
    <xf numFmtId="40" fontId="10" fillId="2" borderId="0" xfId="0" applyNumberFormat="1" applyFont="1" applyFill="1"/>
    <xf numFmtId="3" fontId="11" fillId="0" borderId="0" xfId="0" applyNumberFormat="1" applyFont="1" applyAlignment="1">
      <alignment wrapText="1"/>
    </xf>
    <xf numFmtId="0" fontId="7" fillId="0" borderId="0" xfId="0" applyFont="1"/>
    <xf numFmtId="44" fontId="7" fillId="0" borderId="0" xfId="2" applyFont="1" applyBorder="1"/>
    <xf numFmtId="44" fontId="7" fillId="0" borderId="9" xfId="0" applyNumberFormat="1" applyFont="1" applyBorder="1"/>
    <xf numFmtId="0" fontId="7" fillId="0" borderId="10" xfId="0" applyFont="1" applyBorder="1" applyAlignment="1">
      <alignment horizontal="right"/>
    </xf>
    <xf numFmtId="40" fontId="7" fillId="3" borderId="11" xfId="0" applyNumberFormat="1" applyFont="1" applyFill="1" applyBorder="1"/>
    <xf numFmtId="40" fontId="7" fillId="0" borderId="12" xfId="0" applyNumberFormat="1" applyFont="1" applyBorder="1"/>
    <xf numFmtId="0" fontId="7" fillId="0" borderId="12" xfId="0" applyFont="1" applyBorder="1"/>
    <xf numFmtId="44" fontId="8" fillId="0" borderId="12" xfId="2" applyFont="1" applyBorder="1"/>
    <xf numFmtId="44" fontId="8" fillId="3" borderId="12" xfId="2" applyFont="1" applyFill="1" applyBorder="1"/>
    <xf numFmtId="44" fontId="8" fillId="3" borderId="13" xfId="0" applyNumberFormat="1" applyFont="1" applyFill="1" applyBorder="1"/>
    <xf numFmtId="40" fontId="12" fillId="0" borderId="0" xfId="0" applyNumberFormat="1" applyFont="1" applyAlignment="1">
      <alignment horizontal="right"/>
    </xf>
    <xf numFmtId="44" fontId="7" fillId="0" borderId="0" xfId="2" applyFont="1"/>
    <xf numFmtId="39" fontId="7" fillId="0" borderId="0" xfId="4" applyFont="1"/>
    <xf numFmtId="6" fontId="3" fillId="0" borderId="4" xfId="2" applyNumberFormat="1" applyFont="1" applyBorder="1" applyAlignment="1">
      <alignment horizontal="center"/>
    </xf>
  </cellXfs>
  <cellStyles count="5">
    <cellStyle name="Currency" xfId="2" builtinId="4"/>
    <cellStyle name="Normal" xfId="0" builtinId="0"/>
    <cellStyle name="Normal 2" xfId="1" xr:uid="{12C3E720-79D0-4157-A833-25C5EF572C94}"/>
    <cellStyle name="Normal_HUTCOUNTY '01" xfId="4" xr:uid="{FA99E38B-B00C-49E7-B8AD-069556A2EB7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C7A4-4B00-4DC4-A302-C8A7ACA05473}">
  <dimension ref="A1:I76"/>
  <sheetViews>
    <sheetView tabSelected="1" workbookViewId="0">
      <selection activeCell="E6" sqref="E6"/>
    </sheetView>
  </sheetViews>
  <sheetFormatPr baseColWidth="10" defaultColWidth="9.1640625" defaultRowHeight="14" x14ac:dyDescent="0.15"/>
  <cols>
    <col min="1" max="1" width="24.5" style="2" customWidth="1"/>
    <col min="2" max="6" width="20" style="5" customWidth="1"/>
    <col min="7" max="7" width="20" style="15" customWidth="1"/>
    <col min="8" max="8" width="22.1640625" style="5" bestFit="1" customWidth="1"/>
    <col min="9" max="9" width="15.6640625" style="5" customWidth="1"/>
    <col min="10" max="10" width="19.5" style="2" bestFit="1" customWidth="1"/>
    <col min="11" max="11" width="22.6640625" style="2" customWidth="1"/>
    <col min="12" max="12" width="9.1640625" style="2"/>
    <col min="13" max="13" width="17.6640625" style="2" bestFit="1" customWidth="1"/>
    <col min="14" max="14" width="18.6640625" style="2" bestFit="1" customWidth="1"/>
    <col min="15" max="15" width="22.1640625" style="2" bestFit="1" customWidth="1"/>
    <col min="16" max="16" width="18.6640625" style="2" bestFit="1" customWidth="1"/>
    <col min="17" max="17" width="22.1640625" style="2" bestFit="1" customWidth="1"/>
    <col min="18" max="16384" width="9.1640625" style="2"/>
  </cols>
  <sheetData>
    <row r="1" spans="1:9" ht="15" thickBot="1" x14ac:dyDescent="0.2"/>
    <row r="2" spans="1:9" ht="15" thickBot="1" x14ac:dyDescent="0.2">
      <c r="E2" s="3" t="s">
        <v>85</v>
      </c>
      <c r="F2" s="42">
        <f>B11</f>
        <v>247752961.88219514</v>
      </c>
    </row>
    <row r="3" spans="1:9" x14ac:dyDescent="0.15">
      <c r="D3" s="10" t="s">
        <v>71</v>
      </c>
    </row>
    <row r="4" spans="1:9" ht="15" thickBot="1" x14ac:dyDescent="0.2">
      <c r="B4" s="2"/>
      <c r="C4" s="2"/>
      <c r="D4" s="2"/>
      <c r="E4" s="2"/>
      <c r="F4" s="2"/>
      <c r="G4" s="2"/>
      <c r="H4" s="2"/>
    </row>
    <row r="5" spans="1:9" s="1" customFormat="1" ht="17" x14ac:dyDescent="0.3">
      <c r="A5" s="20"/>
      <c r="B5" s="21" t="s">
        <v>84</v>
      </c>
      <c r="C5" s="22"/>
      <c r="D5" s="22"/>
      <c r="E5" s="23" t="s">
        <v>72</v>
      </c>
      <c r="F5" s="24" t="s">
        <v>73</v>
      </c>
      <c r="G5" s="23" t="s">
        <v>74</v>
      </c>
      <c r="H5" s="25" t="s">
        <v>75</v>
      </c>
      <c r="I5" s="8"/>
    </row>
    <row r="6" spans="1:9" s="4" customFormat="1" x14ac:dyDescent="0.15">
      <c r="A6" s="26" t="s">
        <v>76</v>
      </c>
      <c r="B6" s="27">
        <f>F6+H6</f>
        <v>47991606.076634102</v>
      </c>
      <c r="C6" s="28"/>
      <c r="D6" s="29" t="s">
        <v>77</v>
      </c>
      <c r="E6" s="30">
        <v>48710115.433200002</v>
      </c>
      <c r="F6" s="30">
        <f t="shared" ref="F6:F9" si="0">E6/2</f>
        <v>24355057.716600001</v>
      </c>
      <c r="G6" s="28">
        <v>47273096.720068201</v>
      </c>
      <c r="H6" s="31">
        <f>G6/2</f>
        <v>23636548.360034101</v>
      </c>
      <c r="I6" s="18"/>
    </row>
    <row r="7" spans="1:9" x14ac:dyDescent="0.15">
      <c r="A7" s="26" t="s">
        <v>78</v>
      </c>
      <c r="B7" s="27">
        <f>F7+H7</f>
        <v>143343398.11858201</v>
      </c>
      <c r="C7" s="28"/>
      <c r="D7" s="29" t="s">
        <v>79</v>
      </c>
      <c r="E7" s="30">
        <v>139755631.99399999</v>
      </c>
      <c r="F7" s="30">
        <f t="shared" si="0"/>
        <v>69877815.996999994</v>
      </c>
      <c r="G7" s="28">
        <v>146931164.243164</v>
      </c>
      <c r="H7" s="31">
        <f>G7/2</f>
        <v>73465582.121582001</v>
      </c>
      <c r="I7" s="11"/>
    </row>
    <row r="8" spans="1:9" x14ac:dyDescent="0.15">
      <c r="A8" s="26" t="s">
        <v>80</v>
      </c>
      <c r="B8" s="27">
        <f>F8+H8</f>
        <v>48487096.308359601</v>
      </c>
      <c r="C8" s="28"/>
      <c r="D8" s="29" t="s">
        <v>80</v>
      </c>
      <c r="E8" s="30">
        <v>48407824.843400002</v>
      </c>
      <c r="F8" s="30">
        <f t="shared" si="0"/>
        <v>24203912.421700001</v>
      </c>
      <c r="G8" s="28">
        <v>48566367.7733192</v>
      </c>
      <c r="H8" s="31">
        <f>G8/2</f>
        <v>24283183.8866596</v>
      </c>
      <c r="I8" s="11"/>
    </row>
    <row r="9" spans="1:9" x14ac:dyDescent="0.15">
      <c r="A9" s="26" t="s">
        <v>81</v>
      </c>
      <c r="B9" s="27">
        <f>F9+H9</f>
        <v>7930861.3786194455</v>
      </c>
      <c r="C9" s="28"/>
      <c r="D9" s="29" t="s">
        <v>82</v>
      </c>
      <c r="E9" s="30">
        <v>7451230.3997999998</v>
      </c>
      <c r="F9" s="30">
        <f t="shared" si="0"/>
        <v>3725615.1998999999</v>
      </c>
      <c r="G9" s="28">
        <v>8410492.3574388903</v>
      </c>
      <c r="H9" s="31">
        <f>G9/2</f>
        <v>4205246.1787194451</v>
      </c>
      <c r="I9" s="11"/>
    </row>
    <row r="10" spans="1:9" x14ac:dyDescent="0.15">
      <c r="A10" s="26"/>
      <c r="B10" s="27"/>
      <c r="C10" s="28"/>
      <c r="D10" s="29"/>
      <c r="E10" s="30"/>
      <c r="F10" s="30"/>
      <c r="G10" s="30"/>
      <c r="H10" s="31"/>
      <c r="I10" s="11"/>
    </row>
    <row r="11" spans="1:9" ht="15" thickBot="1" x14ac:dyDescent="0.2">
      <c r="A11" s="32" t="s">
        <v>83</v>
      </c>
      <c r="B11" s="33">
        <f>SUM(B6:B10)</f>
        <v>247752961.88219514</v>
      </c>
      <c r="C11" s="34"/>
      <c r="D11" s="35" t="s">
        <v>83</v>
      </c>
      <c r="E11" s="36">
        <f>SUM(E6:E10)</f>
        <v>244324802.67039999</v>
      </c>
      <c r="F11" s="37">
        <f>E11/2</f>
        <v>122162401.3352</v>
      </c>
      <c r="G11" s="36">
        <f>SUM(G6:G10)</f>
        <v>251181121.0939903</v>
      </c>
      <c r="H11" s="38">
        <f>SUM(H6:H10)</f>
        <v>125590560.54699515</v>
      </c>
      <c r="I11" s="11"/>
    </row>
    <row r="12" spans="1:9" x14ac:dyDescent="0.15">
      <c r="A12" s="29"/>
      <c r="B12" s="39"/>
      <c r="C12" s="29"/>
      <c r="D12" s="29"/>
      <c r="E12" s="40"/>
      <c r="F12" s="19"/>
      <c r="G12" s="40"/>
      <c r="H12" s="19"/>
      <c r="I12" s="11"/>
    </row>
    <row r="13" spans="1:9" ht="45" x14ac:dyDescent="0.15">
      <c r="A13" s="7" t="s">
        <v>0</v>
      </c>
      <c r="B13" s="8" t="s">
        <v>1</v>
      </c>
      <c r="C13" s="9" t="s">
        <v>2</v>
      </c>
      <c r="D13" s="8" t="s">
        <v>3</v>
      </c>
      <c r="E13" s="9" t="s">
        <v>4</v>
      </c>
      <c r="F13" s="8" t="s">
        <v>5</v>
      </c>
      <c r="G13" s="16" t="s">
        <v>6</v>
      </c>
      <c r="H13" s="8" t="s">
        <v>7</v>
      </c>
      <c r="I13" s="11"/>
    </row>
    <row r="14" spans="1:9" ht="15" x14ac:dyDescent="0.15">
      <c r="A14" s="12" t="s">
        <v>70</v>
      </c>
      <c r="B14" s="13">
        <v>69700000</v>
      </c>
      <c r="C14" s="14"/>
      <c r="D14" s="13">
        <v>17000000</v>
      </c>
      <c r="E14" s="14"/>
      <c r="F14" s="13">
        <f>F2-B14-D14</f>
        <v>161052961.88219514</v>
      </c>
      <c r="G14" s="17"/>
      <c r="H14" s="13">
        <f>B14+D14+F14</f>
        <v>247752961.88219514</v>
      </c>
      <c r="I14" s="11"/>
    </row>
    <row r="15" spans="1:9" x14ac:dyDescent="0.15">
      <c r="A15" s="41" t="s">
        <v>8</v>
      </c>
      <c r="B15" s="11">
        <f>$B$14*C15</f>
        <v>2281768.9000000004</v>
      </c>
      <c r="C15" s="6">
        <v>3.2737000000000002E-2</v>
      </c>
      <c r="D15" s="11">
        <f>E15*$D$14</f>
        <v>1627206</v>
      </c>
      <c r="E15" s="6">
        <v>9.5717999999999998E-2</v>
      </c>
      <c r="F15" s="11">
        <f>$F$14*G15</f>
        <v>7180142.2236363087</v>
      </c>
      <c r="G15" s="6">
        <v>4.4582491000000002E-2</v>
      </c>
      <c r="H15" s="11">
        <f>B15+D15+F15</f>
        <v>11089117.123636309</v>
      </c>
      <c r="I15" s="11"/>
    </row>
    <row r="16" spans="1:9" x14ac:dyDescent="0.15">
      <c r="A16" s="41" t="s">
        <v>9</v>
      </c>
      <c r="B16" s="11">
        <f t="shared" ref="B16:B20" si="1">$B$14*C16</f>
        <v>720558.6</v>
      </c>
      <c r="C16" s="6">
        <v>1.0338E-2</v>
      </c>
      <c r="D16" s="11">
        <f t="shared" ref="D16:D17" si="2">E16*$D$14</f>
        <v>197166</v>
      </c>
      <c r="E16" s="6">
        <v>1.1598000000000001E-2</v>
      </c>
      <c r="F16" s="11">
        <f t="shared" ref="F16:F20" si="3">$F$14*G16</f>
        <v>1471283.6306110104</v>
      </c>
      <c r="G16" s="6">
        <v>9.1354025000000005E-3</v>
      </c>
      <c r="H16" s="11">
        <f t="shared" ref="H16:H76" si="4">B16+D16+F16</f>
        <v>2389008.2306110105</v>
      </c>
      <c r="I16" s="11"/>
    </row>
    <row r="17" spans="1:9" x14ac:dyDescent="0.15">
      <c r="A17" s="41" t="s">
        <v>10</v>
      </c>
      <c r="B17" s="11">
        <f t="shared" si="1"/>
        <v>2342129.1</v>
      </c>
      <c r="C17" s="6">
        <v>3.3603000000000001E-2</v>
      </c>
      <c r="D17" s="11">
        <f t="shared" si="2"/>
        <v>2151520</v>
      </c>
      <c r="E17" s="6">
        <v>0.12656000000000001</v>
      </c>
      <c r="F17" s="11">
        <f t="shared" si="3"/>
        <v>5348425.3820239604</v>
      </c>
      <c r="G17" s="6">
        <v>3.3209109100000002E-2</v>
      </c>
      <c r="H17" s="11">
        <f t="shared" si="4"/>
        <v>9842074.48202396</v>
      </c>
      <c r="I17" s="11"/>
    </row>
    <row r="18" spans="1:9" x14ac:dyDescent="0.15">
      <c r="A18" s="41" t="s">
        <v>11</v>
      </c>
      <c r="B18" s="11">
        <f t="shared" si="1"/>
        <v>751435.70000000007</v>
      </c>
      <c r="C18" s="6">
        <v>1.0781000000000001E-2</v>
      </c>
      <c r="E18" s="6"/>
      <c r="F18" s="11">
        <f t="shared" si="3"/>
        <v>1796618.1186810681</v>
      </c>
      <c r="G18" s="6">
        <v>1.1155449099999999E-2</v>
      </c>
      <c r="H18" s="11">
        <f t="shared" si="4"/>
        <v>2548053.8186810683</v>
      </c>
      <c r="I18" s="11"/>
    </row>
    <row r="19" spans="1:9" x14ac:dyDescent="0.15">
      <c r="A19" s="41" t="s">
        <v>12</v>
      </c>
      <c r="B19" s="11">
        <f t="shared" si="1"/>
        <v>1082859.2</v>
      </c>
      <c r="C19" s="6">
        <v>1.5535999999999999E-2</v>
      </c>
      <c r="E19" s="6"/>
      <c r="F19" s="11">
        <f t="shared" si="3"/>
        <v>1848976.0017459725</v>
      </c>
      <c r="G19" s="6">
        <v>1.14805464E-2</v>
      </c>
      <c r="H19" s="11">
        <f t="shared" si="4"/>
        <v>2931835.2017459725</v>
      </c>
      <c r="I19" s="11"/>
    </row>
    <row r="20" spans="1:9" x14ac:dyDescent="0.15">
      <c r="A20" s="41" t="s">
        <v>13</v>
      </c>
      <c r="B20" s="11">
        <f t="shared" si="1"/>
        <v>541917.5</v>
      </c>
      <c r="C20" s="6">
        <v>7.7749999999999998E-3</v>
      </c>
      <c r="E20" s="6"/>
      <c r="F20" s="11">
        <f t="shared" si="3"/>
        <v>931046.60895560356</v>
      </c>
      <c r="G20" s="6">
        <v>5.7809964999999998E-3</v>
      </c>
      <c r="H20" s="11">
        <f t="shared" si="4"/>
        <v>1472964.1089556036</v>
      </c>
      <c r="I20" s="11"/>
    </row>
    <row r="21" spans="1:9" x14ac:dyDescent="0.15">
      <c r="A21" s="41" t="s">
        <v>14</v>
      </c>
      <c r="B21" s="11">
        <f t="shared" ref="B21:B52" si="5">$B$14*C21</f>
        <v>1493252.7999999998</v>
      </c>
      <c r="C21" s="6">
        <v>2.1423999999999999E-2</v>
      </c>
      <c r="D21" s="11">
        <f>E21*$D$14</f>
        <v>1250707</v>
      </c>
      <c r="E21" s="6">
        <v>7.3570999999999998E-2</v>
      </c>
      <c r="F21" s="11">
        <f t="shared" ref="F21:F52" si="6">$F$14*G21</f>
        <v>4176844.4029147169</v>
      </c>
      <c r="G21" s="6">
        <v>2.5934601599999999E-2</v>
      </c>
      <c r="H21" s="11">
        <f t="shared" si="4"/>
        <v>6920804.2029147167</v>
      </c>
      <c r="I21" s="11"/>
    </row>
    <row r="22" spans="1:9" x14ac:dyDescent="0.15">
      <c r="A22" s="41" t="s">
        <v>15</v>
      </c>
      <c r="B22" s="11">
        <f t="shared" si="5"/>
        <v>891044.8</v>
      </c>
      <c r="C22" s="6">
        <v>1.2784E-2</v>
      </c>
      <c r="E22" s="6"/>
      <c r="F22" s="11">
        <f t="shared" si="6"/>
        <v>1372751.412426187</v>
      </c>
      <c r="G22" s="6">
        <v>8.5236024000000001E-3</v>
      </c>
      <c r="H22" s="11">
        <f t="shared" si="4"/>
        <v>2263796.212426187</v>
      </c>
      <c r="I22" s="11"/>
    </row>
    <row r="23" spans="1:9" x14ac:dyDescent="0.15">
      <c r="A23" s="41" t="s">
        <v>16</v>
      </c>
      <c r="B23" s="11">
        <f t="shared" si="5"/>
        <v>583807.19999999995</v>
      </c>
      <c r="C23" s="6">
        <v>8.3759999999999998E-3</v>
      </c>
      <c r="E23" s="6"/>
      <c r="F23" s="11">
        <f t="shared" si="6"/>
        <v>1114280.1229594345</v>
      </c>
      <c r="G23" s="6">
        <v>6.9187186000000001E-3</v>
      </c>
      <c r="H23" s="11">
        <f t="shared" si="4"/>
        <v>1698087.3229594345</v>
      </c>
      <c r="I23" s="11"/>
    </row>
    <row r="24" spans="1:9" x14ac:dyDescent="0.15">
      <c r="A24" s="41" t="s">
        <v>17</v>
      </c>
      <c r="B24" s="11">
        <f t="shared" si="5"/>
        <v>393108</v>
      </c>
      <c r="C24" s="6">
        <v>5.64E-3</v>
      </c>
      <c r="E24" s="6"/>
      <c r="F24" s="11">
        <f t="shared" si="6"/>
        <v>734230.59677966044</v>
      </c>
      <c r="G24" s="6">
        <v>4.5589387999999996E-3</v>
      </c>
      <c r="H24" s="11">
        <f t="shared" si="4"/>
        <v>1127338.5967796603</v>
      </c>
      <c r="I24" s="11"/>
    </row>
    <row r="25" spans="1:9" x14ac:dyDescent="0.15">
      <c r="A25" s="41" t="s">
        <v>18</v>
      </c>
      <c r="B25" s="11">
        <f t="shared" si="5"/>
        <v>789422.2</v>
      </c>
      <c r="C25" s="6">
        <v>1.1325999999999999E-2</v>
      </c>
      <c r="E25" s="6"/>
      <c r="F25" s="11">
        <f t="shared" si="6"/>
        <v>1379108.2855687507</v>
      </c>
      <c r="G25" s="6">
        <v>8.5630731000000005E-3</v>
      </c>
      <c r="H25" s="11">
        <f t="shared" si="4"/>
        <v>2168530.4855687506</v>
      </c>
      <c r="I25" s="11"/>
    </row>
    <row r="26" spans="1:9" x14ac:dyDescent="0.15">
      <c r="A26" s="41" t="s">
        <v>19</v>
      </c>
      <c r="B26" s="11">
        <f t="shared" si="5"/>
        <v>1395812.2</v>
      </c>
      <c r="C26" s="6">
        <v>2.0025999999999999E-2</v>
      </c>
      <c r="E26" s="6"/>
      <c r="F26" s="11">
        <f t="shared" si="6"/>
        <v>3423318.4211937631</v>
      </c>
      <c r="G26" s="6">
        <v>2.1255855099999998E-2</v>
      </c>
      <c r="H26" s="11">
        <f t="shared" si="4"/>
        <v>4819130.6211937629</v>
      </c>
      <c r="I26" s="11"/>
    </row>
    <row r="27" spans="1:9" x14ac:dyDescent="0.15">
      <c r="A27" s="41" t="s">
        <v>20</v>
      </c>
      <c r="B27" s="11">
        <f t="shared" si="5"/>
        <v>296643.20000000001</v>
      </c>
      <c r="C27" s="6">
        <v>4.2560000000000002E-3</v>
      </c>
      <c r="E27" s="6"/>
      <c r="F27" s="11">
        <f t="shared" si="6"/>
        <v>539598.09234502772</v>
      </c>
      <c r="G27" s="6">
        <v>3.3504388000000001E-3</v>
      </c>
      <c r="H27" s="11">
        <f t="shared" si="4"/>
        <v>836241.29234502767</v>
      </c>
      <c r="I27" s="11"/>
    </row>
    <row r="28" spans="1:9" x14ac:dyDescent="0.15">
      <c r="A28" s="41" t="s">
        <v>21</v>
      </c>
      <c r="B28" s="11">
        <f t="shared" si="5"/>
        <v>528047.20000000007</v>
      </c>
      <c r="C28" s="6">
        <v>7.5760000000000003E-3</v>
      </c>
      <c r="E28" s="6"/>
      <c r="F28" s="11">
        <f t="shared" si="6"/>
        <v>943520.40243282227</v>
      </c>
      <c r="G28" s="6">
        <v>5.8584479999999996E-3</v>
      </c>
      <c r="H28" s="11">
        <f t="shared" si="4"/>
        <v>1471567.6024328223</v>
      </c>
      <c r="I28" s="11"/>
    </row>
    <row r="29" spans="1:9" x14ac:dyDescent="0.15">
      <c r="A29" s="41" t="s">
        <v>22</v>
      </c>
      <c r="B29" s="11">
        <f t="shared" si="5"/>
        <v>1094011.2000000002</v>
      </c>
      <c r="C29" s="6">
        <v>1.5696000000000002E-2</v>
      </c>
      <c r="E29" s="6"/>
      <c r="F29" s="11">
        <f t="shared" si="6"/>
        <v>2359716.2539591361</v>
      </c>
      <c r="G29" s="6">
        <v>1.46518029E-2</v>
      </c>
      <c r="H29" s="11">
        <f t="shared" si="4"/>
        <v>3453727.4539591363</v>
      </c>
      <c r="I29" s="11"/>
    </row>
    <row r="30" spans="1:9" x14ac:dyDescent="0.15">
      <c r="A30" s="41" t="s">
        <v>23</v>
      </c>
      <c r="B30" s="11">
        <f t="shared" si="5"/>
        <v>792628.4</v>
      </c>
      <c r="C30" s="6">
        <v>1.1372E-2</v>
      </c>
      <c r="E30" s="6"/>
      <c r="F30" s="11">
        <f t="shared" si="6"/>
        <v>1159621.2022651671</v>
      </c>
      <c r="G30" s="6">
        <v>7.2002476000000001E-3</v>
      </c>
      <c r="H30" s="11">
        <f t="shared" si="4"/>
        <v>1952249.6022651671</v>
      </c>
      <c r="I30" s="11"/>
    </row>
    <row r="31" spans="1:9" x14ac:dyDescent="0.15">
      <c r="A31" s="41" t="s">
        <v>24</v>
      </c>
      <c r="B31" s="11">
        <f t="shared" si="5"/>
        <v>1278995.0000000002</v>
      </c>
      <c r="C31" s="6">
        <v>1.8350000000000002E-2</v>
      </c>
      <c r="D31" s="11">
        <f>E31*$D$14</f>
        <v>597516</v>
      </c>
      <c r="E31" s="6">
        <v>3.5147999999999999E-2</v>
      </c>
      <c r="F31" s="11">
        <f t="shared" si="6"/>
        <v>9858094.0893169548</v>
      </c>
      <c r="G31" s="6">
        <v>6.1210262600000002E-2</v>
      </c>
      <c r="H31" s="11">
        <f t="shared" si="4"/>
        <v>11734605.089316955</v>
      </c>
      <c r="I31" s="11"/>
    </row>
    <row r="32" spans="1:9" x14ac:dyDescent="0.15">
      <c r="A32" s="41" t="s">
        <v>25</v>
      </c>
      <c r="B32" s="11">
        <f t="shared" si="5"/>
        <v>906448.5</v>
      </c>
      <c r="C32" s="6">
        <v>1.3004999999999999E-2</v>
      </c>
      <c r="E32" s="6"/>
      <c r="F32" s="11">
        <f t="shared" si="6"/>
        <v>1965039.5917805936</v>
      </c>
      <c r="G32" s="6">
        <v>1.2201201199999999E-2</v>
      </c>
      <c r="H32" s="11">
        <f t="shared" si="4"/>
        <v>2871488.0917805936</v>
      </c>
      <c r="I32" s="11"/>
    </row>
    <row r="33" spans="1:9" x14ac:dyDescent="0.15">
      <c r="A33" s="41" t="s">
        <v>26</v>
      </c>
      <c r="B33" s="11">
        <f t="shared" si="5"/>
        <v>2604479.9</v>
      </c>
      <c r="C33" s="6">
        <v>3.7366999999999997E-2</v>
      </c>
      <c r="D33" s="11">
        <f>E33*$D$14</f>
        <v>2219384</v>
      </c>
      <c r="E33" s="6">
        <v>0.130552</v>
      </c>
      <c r="F33" s="11">
        <f t="shared" si="6"/>
        <v>11151101.190616721</v>
      </c>
      <c r="G33" s="6">
        <v>6.9238721599999997E-2</v>
      </c>
      <c r="H33" s="11">
        <f t="shared" si="4"/>
        <v>15974965.090616722</v>
      </c>
      <c r="I33" s="11"/>
    </row>
    <row r="34" spans="1:9" x14ac:dyDescent="0.15">
      <c r="A34" s="41" t="s">
        <v>27</v>
      </c>
      <c r="B34" s="11">
        <f t="shared" si="5"/>
        <v>940531.8</v>
      </c>
      <c r="C34" s="6">
        <v>1.3494000000000001E-2</v>
      </c>
      <c r="E34" s="6"/>
      <c r="F34" s="11">
        <f t="shared" si="6"/>
        <v>2387187.8790374878</v>
      </c>
      <c r="G34" s="6">
        <v>1.4822378000000001E-2</v>
      </c>
      <c r="H34" s="11">
        <f t="shared" si="4"/>
        <v>3327719.6790374881</v>
      </c>
      <c r="I34" s="11"/>
    </row>
    <row r="35" spans="1:9" x14ac:dyDescent="0.15">
      <c r="A35" s="41" t="s">
        <v>28</v>
      </c>
      <c r="B35" s="11">
        <f t="shared" si="5"/>
        <v>1042015</v>
      </c>
      <c r="C35" s="6">
        <v>1.495E-2</v>
      </c>
      <c r="E35" s="6"/>
      <c r="F35" s="11">
        <f t="shared" si="6"/>
        <v>2258158.5753588751</v>
      </c>
      <c r="G35" s="6">
        <v>1.40212173E-2</v>
      </c>
      <c r="H35" s="11">
        <f t="shared" si="4"/>
        <v>3300173.5753588751</v>
      </c>
      <c r="I35" s="11"/>
    </row>
    <row r="36" spans="1:9" x14ac:dyDescent="0.15">
      <c r="A36" s="41" t="s">
        <v>29</v>
      </c>
      <c r="B36" s="11">
        <f t="shared" si="5"/>
        <v>1318375.5</v>
      </c>
      <c r="C36" s="6">
        <v>1.8915000000000001E-2</v>
      </c>
      <c r="E36" s="6"/>
      <c r="F36" s="11">
        <f t="shared" si="6"/>
        <v>2834695.7589359069</v>
      </c>
      <c r="G36" s="6">
        <v>1.7601016000000001E-2</v>
      </c>
      <c r="H36" s="11">
        <f t="shared" si="4"/>
        <v>4153071.2589359069</v>
      </c>
      <c r="I36" s="11"/>
    </row>
    <row r="37" spans="1:9" x14ac:dyDescent="0.15">
      <c r="A37" s="41" t="s">
        <v>30</v>
      </c>
      <c r="B37" s="11">
        <f t="shared" si="5"/>
        <v>290021.7</v>
      </c>
      <c r="C37" s="6">
        <v>4.1609999999999998E-3</v>
      </c>
      <c r="E37" s="6"/>
      <c r="F37" s="11">
        <f t="shared" si="6"/>
        <v>470228.05607413733</v>
      </c>
      <c r="G37" s="6">
        <v>2.9197107000000001E-3</v>
      </c>
      <c r="H37" s="11">
        <f t="shared" si="4"/>
        <v>760249.75607413729</v>
      </c>
      <c r="I37" s="11"/>
    </row>
    <row r="38" spans="1:9" x14ac:dyDescent="0.15">
      <c r="A38" s="41" t="s">
        <v>31</v>
      </c>
      <c r="B38" s="11">
        <f t="shared" si="5"/>
        <v>1211734.5</v>
      </c>
      <c r="C38" s="6">
        <v>1.7385000000000001E-2</v>
      </c>
      <c r="E38" s="6"/>
      <c r="F38" s="11">
        <f t="shared" si="6"/>
        <v>2087218.9103579519</v>
      </c>
      <c r="G38" s="6">
        <v>1.2959829399999999E-2</v>
      </c>
      <c r="H38" s="11">
        <f t="shared" si="4"/>
        <v>3298953.4103579521</v>
      </c>
      <c r="I38" s="11"/>
    </row>
    <row r="39" spans="1:9" x14ac:dyDescent="0.15">
      <c r="A39" s="41" t="s">
        <v>32</v>
      </c>
      <c r="B39" s="11">
        <f t="shared" si="5"/>
        <v>1271397.7</v>
      </c>
      <c r="C39" s="6">
        <v>1.8241E-2</v>
      </c>
      <c r="E39" s="6"/>
      <c r="F39" s="11">
        <f t="shared" si="6"/>
        <v>2191886.3767044926</v>
      </c>
      <c r="G39" s="6">
        <v>1.36097241E-2</v>
      </c>
      <c r="H39" s="11">
        <f t="shared" si="4"/>
        <v>3463284.0767044928</v>
      </c>
      <c r="I39" s="11"/>
    </row>
    <row r="40" spans="1:9" x14ac:dyDescent="0.15">
      <c r="A40" s="41" t="s">
        <v>33</v>
      </c>
      <c r="B40" s="11">
        <f t="shared" si="5"/>
        <v>395268.7</v>
      </c>
      <c r="C40" s="6">
        <v>5.6709999999999998E-3</v>
      </c>
      <c r="E40" s="6"/>
      <c r="F40" s="11">
        <f t="shared" si="6"/>
        <v>471123.68770046037</v>
      </c>
      <c r="G40" s="6">
        <v>2.9252718E-3</v>
      </c>
      <c r="H40" s="11">
        <f t="shared" si="4"/>
        <v>866392.38770046039</v>
      </c>
      <c r="I40" s="11"/>
    </row>
    <row r="41" spans="1:9" x14ac:dyDescent="0.15">
      <c r="A41" s="41" t="s">
        <v>34</v>
      </c>
      <c r="B41" s="11">
        <f t="shared" si="5"/>
        <v>784612.9</v>
      </c>
      <c r="C41" s="6">
        <v>1.1257E-2</v>
      </c>
      <c r="E41" s="6"/>
      <c r="F41" s="11">
        <f t="shared" si="6"/>
        <v>1231460.744127078</v>
      </c>
      <c r="G41" s="6">
        <v>7.6463091999999996E-3</v>
      </c>
      <c r="H41" s="11">
        <f t="shared" si="4"/>
        <v>2016073.6441270779</v>
      </c>
      <c r="I41" s="11"/>
    </row>
    <row r="42" spans="1:9" x14ac:dyDescent="0.15">
      <c r="A42" s="41" t="s">
        <v>35</v>
      </c>
      <c r="B42" s="11">
        <f t="shared" si="5"/>
        <v>643749.19999999995</v>
      </c>
      <c r="C42" s="6">
        <v>9.2359999999999994E-3</v>
      </c>
      <c r="E42" s="6"/>
      <c r="F42" s="11">
        <f t="shared" si="6"/>
        <v>958749.07124422095</v>
      </c>
      <c r="G42" s="6">
        <v>5.9530049000000003E-3</v>
      </c>
      <c r="H42" s="11">
        <f t="shared" si="4"/>
        <v>1602498.2712442209</v>
      </c>
      <c r="I42" s="11"/>
    </row>
    <row r="43" spans="1:9" x14ac:dyDescent="0.15">
      <c r="A43" s="41" t="s">
        <v>36</v>
      </c>
      <c r="B43" s="11">
        <f t="shared" si="5"/>
        <v>3571846.2</v>
      </c>
      <c r="C43" s="6">
        <v>5.1246E-2</v>
      </c>
      <c r="D43" s="11">
        <f>E43*$D$14</f>
        <v>2544322</v>
      </c>
      <c r="E43" s="6">
        <v>0.14966599999999999</v>
      </c>
      <c r="F43" s="11">
        <f t="shared" si="6"/>
        <v>10366513.793823544</v>
      </c>
      <c r="G43" s="6">
        <v>6.4367110500000005E-2</v>
      </c>
      <c r="H43" s="11">
        <f t="shared" si="4"/>
        <v>16482681.993823543</v>
      </c>
      <c r="I43" s="11"/>
    </row>
    <row r="44" spans="1:9" x14ac:dyDescent="0.15">
      <c r="A44" s="41" t="s">
        <v>37</v>
      </c>
      <c r="B44" s="11">
        <f t="shared" si="5"/>
        <v>619772.4</v>
      </c>
      <c r="C44" s="6">
        <v>8.8920000000000006E-3</v>
      </c>
      <c r="E44" s="6"/>
      <c r="F44" s="11">
        <f t="shared" si="6"/>
        <v>1047025.6300799402</v>
      </c>
      <c r="G44" s="6">
        <v>6.5011262000000004E-3</v>
      </c>
      <c r="H44" s="11">
        <f t="shared" si="4"/>
        <v>1666798.0300799403</v>
      </c>
      <c r="I44" s="11"/>
    </row>
    <row r="45" spans="1:9" x14ac:dyDescent="0.15">
      <c r="A45" s="41" t="s">
        <v>38</v>
      </c>
      <c r="B45" s="11">
        <f t="shared" si="5"/>
        <v>1145728.6000000001</v>
      </c>
      <c r="C45" s="6">
        <v>1.6438000000000001E-2</v>
      </c>
      <c r="E45" s="6"/>
      <c r="F45" s="11">
        <f t="shared" si="6"/>
        <v>2139481.3534376449</v>
      </c>
      <c r="G45" s="6">
        <v>1.32843341E-2</v>
      </c>
      <c r="H45" s="11">
        <f t="shared" si="4"/>
        <v>3285209.953437645</v>
      </c>
      <c r="I45" s="11"/>
    </row>
    <row r="46" spans="1:9" x14ac:dyDescent="0.15">
      <c r="A46" s="41" t="s">
        <v>39</v>
      </c>
      <c r="B46" s="11">
        <f t="shared" si="5"/>
        <v>927916.1</v>
      </c>
      <c r="C46" s="6">
        <v>1.3313E-2</v>
      </c>
      <c r="D46" s="11">
        <f>E46*$D$14</f>
        <v>352461</v>
      </c>
      <c r="E46" s="6">
        <v>2.0733000000000001E-2</v>
      </c>
      <c r="F46" s="11">
        <f t="shared" si="6"/>
        <v>2570732.9338907837</v>
      </c>
      <c r="G46" s="6">
        <v>1.59620345E-2</v>
      </c>
      <c r="H46" s="11">
        <f t="shared" si="4"/>
        <v>3851110.0338907838</v>
      </c>
      <c r="I46" s="11"/>
    </row>
    <row r="47" spans="1:9" x14ac:dyDescent="0.15">
      <c r="A47" s="41" t="s">
        <v>40</v>
      </c>
      <c r="B47" s="11">
        <f t="shared" si="5"/>
        <v>275663.5</v>
      </c>
      <c r="C47" s="6">
        <v>3.9550000000000002E-3</v>
      </c>
      <c r="E47" s="6"/>
      <c r="F47" s="11">
        <f t="shared" si="6"/>
        <v>620073.06854891533</v>
      </c>
      <c r="G47" s="6">
        <v>3.8501189999999999E-3</v>
      </c>
      <c r="H47" s="11">
        <f t="shared" si="4"/>
        <v>895736.56854891533</v>
      </c>
      <c r="I47" s="11"/>
    </row>
    <row r="48" spans="1:9" x14ac:dyDescent="0.15">
      <c r="A48" s="41" t="s">
        <v>41</v>
      </c>
      <c r="B48" s="11">
        <f t="shared" si="5"/>
        <v>2040397.8</v>
      </c>
      <c r="C48" s="6">
        <v>2.9274000000000001E-2</v>
      </c>
      <c r="D48" s="11">
        <f>E48*$D$14</f>
        <v>1359626</v>
      </c>
      <c r="E48" s="6">
        <v>7.9977999999999994E-2</v>
      </c>
      <c r="F48" s="11">
        <f t="shared" si="6"/>
        <v>6670321.5033090105</v>
      </c>
      <c r="G48" s="6">
        <v>4.1416943999999997E-2</v>
      </c>
      <c r="H48" s="11">
        <f t="shared" si="4"/>
        <v>10070345.30330901</v>
      </c>
      <c r="I48" s="11"/>
    </row>
    <row r="49" spans="1:9" x14ac:dyDescent="0.15">
      <c r="A49" s="41" t="s">
        <v>42</v>
      </c>
      <c r="B49" s="11">
        <f t="shared" si="5"/>
        <v>1448784.2</v>
      </c>
      <c r="C49" s="6">
        <v>2.0785999999999999E-2</v>
      </c>
      <c r="E49" s="6"/>
      <c r="F49" s="11">
        <f t="shared" si="6"/>
        <v>2348641.8818783043</v>
      </c>
      <c r="G49" s="6">
        <v>1.45830406E-2</v>
      </c>
      <c r="H49" s="11">
        <f t="shared" si="4"/>
        <v>3797426.0818783045</v>
      </c>
      <c r="I49" s="11"/>
    </row>
    <row r="50" spans="1:9" x14ac:dyDescent="0.15">
      <c r="A50" s="41" t="s">
        <v>43</v>
      </c>
      <c r="B50" s="11">
        <f t="shared" si="5"/>
        <v>806289.6</v>
      </c>
      <c r="C50" s="6">
        <v>1.1568E-2</v>
      </c>
      <c r="D50" s="11">
        <f>E50*$D$14</f>
        <v>320722</v>
      </c>
      <c r="E50" s="6">
        <v>1.8866000000000001E-2</v>
      </c>
      <c r="F50" s="11">
        <f t="shared" si="6"/>
        <v>1688317.6518309815</v>
      </c>
      <c r="G50" s="6">
        <v>1.0482996600000001E-2</v>
      </c>
      <c r="H50" s="11">
        <f t="shared" si="4"/>
        <v>2815329.2518309816</v>
      </c>
      <c r="I50" s="11"/>
    </row>
    <row r="51" spans="1:9" x14ac:dyDescent="0.15">
      <c r="A51" s="41" t="s">
        <v>44</v>
      </c>
      <c r="B51" s="11">
        <f t="shared" si="5"/>
        <v>1381663.1</v>
      </c>
      <c r="C51" s="6">
        <v>1.9823E-2</v>
      </c>
      <c r="D51" s="11">
        <f>E51*$D$14</f>
        <v>345678</v>
      </c>
      <c r="E51" s="6">
        <v>2.0334000000000001E-2</v>
      </c>
      <c r="F51" s="11">
        <f t="shared" si="6"/>
        <v>2738593.3789975927</v>
      </c>
      <c r="G51" s="6">
        <v>1.70043031E-2</v>
      </c>
      <c r="H51" s="11">
        <f t="shared" si="4"/>
        <v>4465934.4789975928</v>
      </c>
      <c r="I51" s="11"/>
    </row>
    <row r="52" spans="1:9" x14ac:dyDescent="0.15">
      <c r="A52" s="41" t="s">
        <v>45</v>
      </c>
      <c r="B52" s="11">
        <f t="shared" si="5"/>
        <v>2843550.9</v>
      </c>
      <c r="C52" s="6">
        <v>4.0797E-2</v>
      </c>
      <c r="D52" s="11">
        <f>E52*$D$14</f>
        <v>735845</v>
      </c>
      <c r="E52" s="6">
        <v>4.3284999999999997E-2</v>
      </c>
      <c r="F52" s="11">
        <f t="shared" si="6"/>
        <v>6094936.1060941759</v>
      </c>
      <c r="G52" s="6">
        <v>3.7844296899999998E-2</v>
      </c>
      <c r="H52" s="11">
        <f t="shared" si="4"/>
        <v>9674332.0060941763</v>
      </c>
      <c r="I52" s="11"/>
    </row>
    <row r="53" spans="1:9" x14ac:dyDescent="0.15">
      <c r="A53" s="41" t="s">
        <v>46</v>
      </c>
      <c r="B53" s="11">
        <f t="shared" ref="B53:B84" si="7">$B$14*C53</f>
        <v>292740</v>
      </c>
      <c r="C53" s="6">
        <v>4.1999999999999997E-3</v>
      </c>
      <c r="E53" s="6"/>
      <c r="F53" s="11">
        <f t="shared" ref="F53:F84" si="8">$F$14*G53</f>
        <v>391802.17280957301</v>
      </c>
      <c r="G53" s="6">
        <v>2.4327535999999999E-3</v>
      </c>
      <c r="H53" s="11">
        <f t="shared" si="4"/>
        <v>684542.17280957301</v>
      </c>
      <c r="I53" s="11"/>
    </row>
    <row r="54" spans="1:9" x14ac:dyDescent="0.15">
      <c r="A54" s="41" t="s">
        <v>47</v>
      </c>
      <c r="B54" s="11">
        <f t="shared" si="7"/>
        <v>2138535.4</v>
      </c>
      <c r="C54" s="6">
        <v>3.0682000000000001E-2</v>
      </c>
      <c r="E54" s="6"/>
      <c r="F54" s="11">
        <f t="shared" si="8"/>
        <v>2849890.5422041253</v>
      </c>
      <c r="G54" s="6">
        <v>1.7695362499999999E-2</v>
      </c>
      <c r="H54" s="11">
        <f t="shared" si="4"/>
        <v>4988425.9422041252</v>
      </c>
      <c r="I54" s="11"/>
    </row>
    <row r="55" spans="1:9" x14ac:dyDescent="0.15">
      <c r="A55" s="41" t="s">
        <v>48</v>
      </c>
      <c r="B55" s="11">
        <f t="shared" si="7"/>
        <v>1062646.2</v>
      </c>
      <c r="C55" s="6">
        <v>1.5245999999999999E-2</v>
      </c>
      <c r="E55" s="6"/>
      <c r="F55" s="11">
        <f t="shared" si="8"/>
        <v>2147260.5658130716</v>
      </c>
      <c r="G55" s="6">
        <v>1.3332636300000001E-2</v>
      </c>
      <c r="H55" s="11">
        <f t="shared" si="4"/>
        <v>3209906.7658130713</v>
      </c>
      <c r="I55" s="11"/>
    </row>
    <row r="56" spans="1:9" x14ac:dyDescent="0.15">
      <c r="A56" s="41" t="s">
        <v>49</v>
      </c>
      <c r="B56" s="11">
        <f t="shared" si="7"/>
        <v>2005547.8</v>
      </c>
      <c r="C56" s="6">
        <v>2.8774000000000001E-2</v>
      </c>
      <c r="E56" s="6"/>
      <c r="F56" s="11">
        <f t="shared" si="8"/>
        <v>3745952.2926724995</v>
      </c>
      <c r="G56" s="6">
        <v>2.32591332E-2</v>
      </c>
      <c r="H56" s="11">
        <f t="shared" si="4"/>
        <v>5751500.0926724998</v>
      </c>
      <c r="I56" s="11"/>
    </row>
    <row r="57" spans="1:9" x14ac:dyDescent="0.15">
      <c r="A57" s="41" t="s">
        <v>50</v>
      </c>
      <c r="B57" s="11">
        <f t="shared" si="7"/>
        <v>831102.8</v>
      </c>
      <c r="C57" s="6">
        <v>1.1924000000000001E-2</v>
      </c>
      <c r="D57" s="11">
        <f>E57*$D$14</f>
        <v>508555</v>
      </c>
      <c r="E57" s="6">
        <v>2.9915000000000001E-2</v>
      </c>
      <c r="F57" s="11">
        <f t="shared" si="8"/>
        <v>2191546.3939019595</v>
      </c>
      <c r="G57" s="6">
        <v>1.3607613100000001E-2</v>
      </c>
      <c r="H57" s="11">
        <f t="shared" si="4"/>
        <v>3531204.1939019598</v>
      </c>
      <c r="I57" s="11"/>
    </row>
    <row r="58" spans="1:9" x14ac:dyDescent="0.15">
      <c r="A58" s="41" t="s">
        <v>51</v>
      </c>
      <c r="B58" s="11">
        <f t="shared" si="7"/>
        <v>529929.1</v>
      </c>
      <c r="C58" s="6">
        <v>7.6030000000000004E-3</v>
      </c>
      <c r="D58" s="11">
        <f>E58*$D$14</f>
        <v>286331</v>
      </c>
      <c r="E58" s="6">
        <v>1.6843E-2</v>
      </c>
      <c r="F58" s="11">
        <f t="shared" si="8"/>
        <v>1145756.426566764</v>
      </c>
      <c r="G58" s="6">
        <v>7.1141592999999998E-3</v>
      </c>
      <c r="H58" s="11">
        <f t="shared" si="4"/>
        <v>1962016.5265667639</v>
      </c>
      <c r="I58" s="11"/>
    </row>
    <row r="59" spans="1:9" x14ac:dyDescent="0.15">
      <c r="A59" s="41" t="s">
        <v>52</v>
      </c>
      <c r="B59" s="11">
        <f t="shared" si="7"/>
        <v>335257</v>
      </c>
      <c r="C59" s="6">
        <v>4.81E-3</v>
      </c>
      <c r="E59" s="6"/>
      <c r="F59" s="11">
        <f t="shared" si="8"/>
        <v>616577.26906359661</v>
      </c>
      <c r="G59" s="6">
        <v>3.8284131000000002E-3</v>
      </c>
      <c r="H59" s="11">
        <f t="shared" si="4"/>
        <v>951834.26906359661</v>
      </c>
      <c r="I59" s="11"/>
    </row>
    <row r="60" spans="1:9" x14ac:dyDescent="0.15">
      <c r="A60" s="41" t="s">
        <v>53</v>
      </c>
      <c r="B60" s="11">
        <f t="shared" si="7"/>
        <v>2252494.9</v>
      </c>
      <c r="C60" s="6">
        <v>3.2316999999999999E-2</v>
      </c>
      <c r="E60" s="6"/>
      <c r="F60" s="11">
        <f t="shared" si="8"/>
        <v>3764491.3890100904</v>
      </c>
      <c r="G60" s="6">
        <v>2.3374244999999998E-2</v>
      </c>
      <c r="H60" s="11">
        <f t="shared" si="4"/>
        <v>6016986.2890100908</v>
      </c>
      <c r="I60" s="11"/>
    </row>
    <row r="61" spans="1:9" x14ac:dyDescent="0.15">
      <c r="A61" s="41" t="s">
        <v>54</v>
      </c>
      <c r="B61" s="11">
        <f t="shared" si="7"/>
        <v>536411.19999999995</v>
      </c>
      <c r="C61" s="6">
        <v>7.6959999999999997E-3</v>
      </c>
      <c r="E61" s="6"/>
      <c r="F61" s="11">
        <f t="shared" si="8"/>
        <v>945136.92322182632</v>
      </c>
      <c r="G61" s="6">
        <v>5.8684851999999997E-3</v>
      </c>
      <c r="H61" s="11">
        <f t="shared" si="4"/>
        <v>1481548.1232218263</v>
      </c>
      <c r="I61" s="11"/>
    </row>
    <row r="62" spans="1:9" x14ac:dyDescent="0.15">
      <c r="A62" s="41" t="s">
        <v>55</v>
      </c>
      <c r="B62" s="11">
        <f t="shared" si="7"/>
        <v>477863.2</v>
      </c>
      <c r="C62" s="6">
        <v>6.8560000000000001E-3</v>
      </c>
      <c r="E62" s="6"/>
      <c r="F62" s="11">
        <f t="shared" si="8"/>
        <v>963899.57717580593</v>
      </c>
      <c r="G62" s="6">
        <v>5.9849851000000004E-3</v>
      </c>
      <c r="H62" s="11">
        <f t="shared" si="4"/>
        <v>1441762.777175806</v>
      </c>
      <c r="I62" s="11"/>
    </row>
    <row r="63" spans="1:9" x14ac:dyDescent="0.15">
      <c r="A63" s="41" t="s">
        <v>56</v>
      </c>
      <c r="B63" s="11">
        <f t="shared" si="7"/>
        <v>840303.20000000007</v>
      </c>
      <c r="C63" s="6">
        <v>1.2056000000000001E-2</v>
      </c>
      <c r="E63" s="6"/>
      <c r="F63" s="11">
        <f t="shared" si="8"/>
        <v>1593919.5826511933</v>
      </c>
      <c r="G63" s="6">
        <v>9.8968660000000007E-3</v>
      </c>
      <c r="H63" s="11">
        <f t="shared" si="4"/>
        <v>2434222.7826511934</v>
      </c>
      <c r="I63" s="11"/>
    </row>
    <row r="64" spans="1:9" x14ac:dyDescent="0.15">
      <c r="A64" s="41" t="s">
        <v>57</v>
      </c>
      <c r="B64" s="11">
        <f t="shared" si="7"/>
        <v>1322906</v>
      </c>
      <c r="C64" s="6">
        <v>1.898E-2</v>
      </c>
      <c r="D64" s="11">
        <f>E64*$D$14</f>
        <v>783632</v>
      </c>
      <c r="E64" s="6">
        <v>4.6095999999999998E-2</v>
      </c>
      <c r="F64" s="11">
        <f t="shared" si="8"/>
        <v>3900134.944569651</v>
      </c>
      <c r="G64" s="6">
        <v>2.4216474500000001E-2</v>
      </c>
      <c r="H64" s="11">
        <f t="shared" si="4"/>
        <v>6006672.944569651</v>
      </c>
      <c r="I64" s="11"/>
    </row>
    <row r="65" spans="1:9" x14ac:dyDescent="0.15">
      <c r="A65" s="41" t="s">
        <v>58</v>
      </c>
      <c r="B65" s="11">
        <f t="shared" si="7"/>
        <v>1365771.5</v>
      </c>
      <c r="C65" s="6">
        <v>1.9595000000000001E-2</v>
      </c>
      <c r="E65" s="6"/>
      <c r="F65" s="11">
        <f t="shared" si="8"/>
        <v>2255499.4943264229</v>
      </c>
      <c r="G65" s="6">
        <v>1.4004706699999999E-2</v>
      </c>
      <c r="H65" s="11">
        <f t="shared" si="4"/>
        <v>3621270.9943264229</v>
      </c>
      <c r="I65" s="11"/>
    </row>
    <row r="66" spans="1:9" x14ac:dyDescent="0.15">
      <c r="A66" s="41" t="s">
        <v>59</v>
      </c>
      <c r="B66" s="11">
        <f t="shared" si="7"/>
        <v>810471.6</v>
      </c>
      <c r="C66" s="6">
        <v>1.1627999999999999E-2</v>
      </c>
      <c r="D66" s="11">
        <f>E66*$D$14</f>
        <v>227528</v>
      </c>
      <c r="E66" s="6">
        <v>1.3384E-2</v>
      </c>
      <c r="F66" s="11">
        <f t="shared" si="8"/>
        <v>1766233.8507870769</v>
      </c>
      <c r="G66" s="6">
        <v>1.0966788999999999E-2</v>
      </c>
      <c r="H66" s="11">
        <f t="shared" si="4"/>
        <v>2804233.4507870767</v>
      </c>
      <c r="I66" s="11"/>
    </row>
    <row r="67" spans="1:9" x14ac:dyDescent="0.15">
      <c r="A67" s="41" t="s">
        <v>60</v>
      </c>
      <c r="B67" s="11">
        <f t="shared" si="7"/>
        <v>1322557.5</v>
      </c>
      <c r="C67" s="6">
        <v>1.8974999999999999E-2</v>
      </c>
      <c r="E67" s="6"/>
      <c r="F67" s="11">
        <f t="shared" si="8"/>
        <v>2287803.6745790117</v>
      </c>
      <c r="G67" s="6">
        <v>1.4205287800000001E-2</v>
      </c>
      <c r="H67" s="11">
        <f t="shared" si="4"/>
        <v>3610361.1745790117</v>
      </c>
      <c r="I67" s="11"/>
    </row>
    <row r="68" spans="1:9" x14ac:dyDescent="0.15">
      <c r="A68" s="41" t="s">
        <v>61</v>
      </c>
      <c r="B68" s="11">
        <f t="shared" si="7"/>
        <v>1208737.3999999999</v>
      </c>
      <c r="C68" s="6">
        <v>1.7342E-2</v>
      </c>
      <c r="E68" s="6"/>
      <c r="F68" s="11">
        <f t="shared" si="8"/>
        <v>2116369.8024592567</v>
      </c>
      <c r="G68" s="6">
        <v>1.3140831299999999E-2</v>
      </c>
      <c r="H68" s="11">
        <f t="shared" si="4"/>
        <v>3325107.2024592566</v>
      </c>
    </row>
    <row r="69" spans="1:9" x14ac:dyDescent="0.15">
      <c r="A69" s="41" t="s">
        <v>62</v>
      </c>
      <c r="B69" s="11">
        <f t="shared" si="7"/>
        <v>138772.70000000001</v>
      </c>
      <c r="C69" s="6">
        <v>1.9910000000000001E-3</v>
      </c>
      <c r="E69" s="6"/>
      <c r="F69" s="11">
        <f t="shared" si="8"/>
        <v>273001.72926720697</v>
      </c>
      <c r="G69" s="6">
        <v>1.6951053E-3</v>
      </c>
      <c r="H69" s="11">
        <f t="shared" si="4"/>
        <v>411774.42926720699</v>
      </c>
    </row>
    <row r="70" spans="1:9" x14ac:dyDescent="0.15">
      <c r="A70" s="41" t="s">
        <v>63</v>
      </c>
      <c r="B70" s="11">
        <f t="shared" si="7"/>
        <v>955099.1</v>
      </c>
      <c r="C70" s="6">
        <v>1.3703E-2</v>
      </c>
      <c r="E70" s="6"/>
      <c r="F70" s="11">
        <f t="shared" si="8"/>
        <v>1344809.2872249929</v>
      </c>
      <c r="G70" s="6">
        <v>8.3501058999999999E-3</v>
      </c>
      <c r="H70" s="11">
        <f t="shared" si="4"/>
        <v>2299908.3872249927</v>
      </c>
    </row>
    <row r="71" spans="1:9" x14ac:dyDescent="0.15">
      <c r="A71" s="41" t="s">
        <v>64</v>
      </c>
      <c r="B71" s="11">
        <f t="shared" si="7"/>
        <v>386556.19999999995</v>
      </c>
      <c r="C71" s="6">
        <v>5.5459999999999997E-3</v>
      </c>
      <c r="E71" s="6"/>
      <c r="F71" s="11">
        <f t="shared" si="8"/>
        <v>741608.52959526097</v>
      </c>
      <c r="G71" s="6">
        <v>4.6047494000000001E-3</v>
      </c>
      <c r="H71" s="11">
        <f t="shared" si="4"/>
        <v>1128164.7295952609</v>
      </c>
    </row>
    <row r="72" spans="1:9" x14ac:dyDescent="0.15">
      <c r="A72" s="41" t="s">
        <v>65</v>
      </c>
      <c r="B72" s="11">
        <f t="shared" si="7"/>
        <v>508740.3</v>
      </c>
      <c r="C72" s="6">
        <v>7.2989999999999999E-3</v>
      </c>
      <c r="E72" s="6"/>
      <c r="F72" s="11">
        <f t="shared" si="8"/>
        <v>1100150.2862963658</v>
      </c>
      <c r="G72" s="6">
        <v>6.8309844999999998E-3</v>
      </c>
      <c r="H72" s="11">
        <f t="shared" si="4"/>
        <v>1608890.5862963658</v>
      </c>
    </row>
    <row r="73" spans="1:9" x14ac:dyDescent="0.15">
      <c r="A73" s="41" t="s">
        <v>66</v>
      </c>
      <c r="B73" s="11">
        <f t="shared" si="7"/>
        <v>997197.9</v>
      </c>
      <c r="C73" s="6">
        <v>1.4307E-2</v>
      </c>
      <c r="E73" s="6"/>
      <c r="F73" s="11">
        <f t="shared" si="8"/>
        <v>1836204.2602892718</v>
      </c>
      <c r="G73" s="6">
        <v>1.1401244899999999E-2</v>
      </c>
      <c r="H73" s="11">
        <f t="shared" si="4"/>
        <v>2833402.1602892717</v>
      </c>
    </row>
    <row r="74" spans="1:9" x14ac:dyDescent="0.15">
      <c r="A74" s="41" t="s">
        <v>67</v>
      </c>
      <c r="B74" s="11">
        <f t="shared" si="7"/>
        <v>1342422</v>
      </c>
      <c r="C74" s="6">
        <v>1.9259999999999999E-2</v>
      </c>
      <c r="E74" s="6"/>
      <c r="F74" s="11">
        <f t="shared" si="8"/>
        <v>2426653.3597666495</v>
      </c>
      <c r="G74" s="6">
        <v>1.50674246E-2</v>
      </c>
      <c r="H74" s="11">
        <f t="shared" si="4"/>
        <v>3769075.3597666495</v>
      </c>
    </row>
    <row r="75" spans="1:9" x14ac:dyDescent="0.15">
      <c r="A75" s="41" t="s">
        <v>68</v>
      </c>
      <c r="B75" s="11">
        <f t="shared" si="7"/>
        <v>3073421.5</v>
      </c>
      <c r="C75" s="6">
        <v>4.4095000000000002E-2</v>
      </c>
      <c r="D75" s="11">
        <f>E75*$D$14</f>
        <v>1491801</v>
      </c>
      <c r="E75" s="6">
        <v>8.7752999999999998E-2</v>
      </c>
      <c r="F75" s="11">
        <f t="shared" si="8"/>
        <v>8352826.8342721444</v>
      </c>
      <c r="G75" s="6">
        <v>5.1863851099999997E-2</v>
      </c>
      <c r="H75" s="11">
        <f t="shared" si="4"/>
        <v>12918049.334272144</v>
      </c>
    </row>
    <row r="76" spans="1:9" x14ac:dyDescent="0.15">
      <c r="A76" s="41" t="s">
        <v>69</v>
      </c>
      <c r="B76" s="11">
        <f t="shared" si="7"/>
        <v>1236826.5</v>
      </c>
      <c r="C76" s="6">
        <v>1.7745E-2</v>
      </c>
      <c r="E76" s="6"/>
      <c r="F76" s="11">
        <f t="shared" si="8"/>
        <v>2366370.3986587417</v>
      </c>
      <c r="G76" s="6">
        <v>1.4693119399999999E-2</v>
      </c>
      <c r="H76" s="11">
        <f t="shared" si="4"/>
        <v>3603196.8986587417</v>
      </c>
    </row>
  </sheetData>
  <pageMargins left="0.45" right="0.45" top="0.75" bottom="0.75" header="0.3" footer="0.3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Distributions by 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Long</dc:creator>
  <cp:lastModifiedBy>Meghan MacKillop</cp:lastModifiedBy>
  <cp:lastPrinted>2024-08-21T17:42:12Z</cp:lastPrinted>
  <dcterms:created xsi:type="dcterms:W3CDTF">2024-07-17T15:54:34Z</dcterms:created>
  <dcterms:modified xsi:type="dcterms:W3CDTF">2025-10-01T22:15:52Z</dcterms:modified>
</cp:coreProperties>
</file>